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38400" windowHeight="21140" activeTab="2"/>
  </bookViews>
  <sheets>
    <sheet name="0 Instructions" sheetId="5" r:id="rId1"/>
    <sheet name="1 Decision model" sheetId="4" r:id="rId2"/>
    <sheet name="2 AHP" sheetId="1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13" i="1"/>
  <c r="B69" i="1"/>
  <c r="B68" i="1"/>
  <c r="B67" i="1"/>
  <c r="D18" i="1"/>
  <c r="D17" i="1"/>
  <c r="D16" i="1"/>
  <c r="D12" i="1"/>
  <c r="D10" i="1"/>
  <c r="D9" i="1"/>
  <c r="D8" i="1"/>
  <c r="D6" i="1"/>
  <c r="D5" i="1"/>
  <c r="D4" i="1"/>
  <c r="B16" i="1"/>
  <c r="B12" i="1"/>
  <c r="B8" i="1"/>
  <c r="B4" i="1"/>
  <c r="K2" i="1"/>
  <c r="I2" i="1"/>
  <c r="G2" i="1"/>
  <c r="M4" i="1"/>
  <c r="X84" i="1"/>
  <c r="X83" i="1"/>
  <c r="X82" i="1"/>
  <c r="AA81" i="1"/>
  <c r="Z81" i="1"/>
  <c r="Y81" i="1"/>
  <c r="AA79" i="1"/>
  <c r="AA84" i="1"/>
  <c r="Z77" i="1"/>
  <c r="Z79" i="1"/>
  <c r="Z82" i="1"/>
  <c r="Y77" i="1"/>
  <c r="X77" i="1"/>
  <c r="Y76" i="1"/>
  <c r="X76" i="1"/>
  <c r="X75" i="1"/>
  <c r="AA74" i="1"/>
  <c r="Z74" i="1"/>
  <c r="Y74" i="1"/>
  <c r="Q84" i="1"/>
  <c r="Q83" i="1"/>
  <c r="T79" i="1"/>
  <c r="T82" i="1"/>
  <c r="Q82" i="1"/>
  <c r="T81" i="1"/>
  <c r="S81" i="1"/>
  <c r="R81" i="1"/>
  <c r="T83" i="1"/>
  <c r="S77" i="1"/>
  <c r="S79" i="1"/>
  <c r="S82" i="1"/>
  <c r="R77" i="1"/>
  <c r="Q77" i="1"/>
  <c r="R76" i="1"/>
  <c r="Q76" i="1"/>
  <c r="Q75" i="1"/>
  <c r="T74" i="1"/>
  <c r="S74" i="1"/>
  <c r="R74" i="1"/>
  <c r="J84" i="1"/>
  <c r="J83" i="1"/>
  <c r="J82" i="1"/>
  <c r="M81" i="1"/>
  <c r="L81" i="1"/>
  <c r="K81" i="1"/>
  <c r="M79" i="1"/>
  <c r="M84" i="1"/>
  <c r="L77" i="1"/>
  <c r="L79" i="1"/>
  <c r="K77" i="1"/>
  <c r="J77" i="1"/>
  <c r="K76" i="1"/>
  <c r="J76" i="1"/>
  <c r="J75" i="1"/>
  <c r="M74" i="1"/>
  <c r="L74" i="1"/>
  <c r="K74" i="1"/>
  <c r="X68" i="1"/>
  <c r="X67" i="1"/>
  <c r="X66" i="1"/>
  <c r="AA65" i="1"/>
  <c r="Z65" i="1"/>
  <c r="Y65" i="1"/>
  <c r="AA63" i="1"/>
  <c r="AA68" i="1"/>
  <c r="Z61" i="1"/>
  <c r="Z63" i="1"/>
  <c r="Z66" i="1"/>
  <c r="Y61" i="1"/>
  <c r="X61" i="1"/>
  <c r="Y60" i="1"/>
  <c r="X60" i="1"/>
  <c r="X59" i="1"/>
  <c r="AA58" i="1"/>
  <c r="Z58" i="1"/>
  <c r="Y58" i="1"/>
  <c r="Q68" i="1"/>
  <c r="Q67" i="1"/>
  <c r="Q66" i="1"/>
  <c r="T65" i="1"/>
  <c r="S65" i="1"/>
  <c r="R65" i="1"/>
  <c r="T63" i="1"/>
  <c r="T68" i="1"/>
  <c r="S61" i="1"/>
  <c r="S63" i="1"/>
  <c r="S66" i="1"/>
  <c r="R61" i="1"/>
  <c r="Q61" i="1"/>
  <c r="R60" i="1"/>
  <c r="Q60" i="1"/>
  <c r="Q59" i="1"/>
  <c r="T58" i="1"/>
  <c r="S58" i="1"/>
  <c r="R58" i="1"/>
  <c r="J68" i="1"/>
  <c r="J67" i="1"/>
  <c r="J66" i="1"/>
  <c r="M65" i="1"/>
  <c r="L65" i="1"/>
  <c r="K65" i="1"/>
  <c r="M63" i="1"/>
  <c r="M68" i="1"/>
  <c r="L61" i="1"/>
  <c r="L63" i="1"/>
  <c r="L68" i="1"/>
  <c r="K61" i="1"/>
  <c r="J61" i="1"/>
  <c r="K60" i="1"/>
  <c r="J60" i="1"/>
  <c r="J59" i="1"/>
  <c r="M58" i="1"/>
  <c r="L58" i="1"/>
  <c r="K58" i="1"/>
  <c r="X52" i="1"/>
  <c r="X51" i="1"/>
  <c r="X50" i="1"/>
  <c r="AA49" i="1"/>
  <c r="Z49" i="1"/>
  <c r="Y49" i="1"/>
  <c r="AA47" i="1"/>
  <c r="AA52" i="1"/>
  <c r="Z45" i="1"/>
  <c r="Z47" i="1"/>
  <c r="Z52" i="1"/>
  <c r="Y45" i="1"/>
  <c r="X45" i="1"/>
  <c r="Y44" i="1"/>
  <c r="X44" i="1"/>
  <c r="X43" i="1"/>
  <c r="AA42" i="1"/>
  <c r="Z42" i="1"/>
  <c r="Y42" i="1"/>
  <c r="Q52" i="1"/>
  <c r="Q51" i="1"/>
  <c r="Q50" i="1"/>
  <c r="T49" i="1"/>
  <c r="S49" i="1"/>
  <c r="R49" i="1"/>
  <c r="T47" i="1"/>
  <c r="T52" i="1"/>
  <c r="S45" i="1"/>
  <c r="S47" i="1"/>
  <c r="S50" i="1"/>
  <c r="R45" i="1"/>
  <c r="Q45" i="1"/>
  <c r="R44" i="1"/>
  <c r="Q44" i="1"/>
  <c r="Q43" i="1"/>
  <c r="T42" i="1"/>
  <c r="S42" i="1"/>
  <c r="R42" i="1"/>
  <c r="J52" i="1"/>
  <c r="J51" i="1"/>
  <c r="J50" i="1"/>
  <c r="M49" i="1"/>
  <c r="L49" i="1"/>
  <c r="K49" i="1"/>
  <c r="M47" i="1"/>
  <c r="M52" i="1"/>
  <c r="L45" i="1"/>
  <c r="L47" i="1"/>
  <c r="L50" i="1"/>
  <c r="K45" i="1"/>
  <c r="J45" i="1"/>
  <c r="K44" i="1"/>
  <c r="J44" i="1"/>
  <c r="J43" i="1"/>
  <c r="M42" i="1"/>
  <c r="L42" i="1"/>
  <c r="K42" i="1"/>
  <c r="X36" i="1"/>
  <c r="X35" i="1"/>
  <c r="X34" i="1"/>
  <c r="AA33" i="1"/>
  <c r="Z33" i="1"/>
  <c r="Y33" i="1"/>
  <c r="AA31" i="1"/>
  <c r="AA36" i="1"/>
  <c r="Z29" i="1"/>
  <c r="Z31" i="1"/>
  <c r="Z34" i="1"/>
  <c r="Y29" i="1"/>
  <c r="X29" i="1"/>
  <c r="Y28" i="1"/>
  <c r="X28" i="1"/>
  <c r="X27" i="1"/>
  <c r="AA26" i="1"/>
  <c r="Z26" i="1"/>
  <c r="Y26" i="1"/>
  <c r="Q36" i="1"/>
  <c r="Q35" i="1"/>
  <c r="Q34" i="1"/>
  <c r="T33" i="1"/>
  <c r="S33" i="1"/>
  <c r="R33" i="1"/>
  <c r="T31" i="1"/>
  <c r="T36" i="1"/>
  <c r="S29" i="1"/>
  <c r="S31" i="1"/>
  <c r="S34" i="1"/>
  <c r="R29" i="1"/>
  <c r="Q29" i="1"/>
  <c r="R28" i="1"/>
  <c r="Q28" i="1"/>
  <c r="Q27" i="1"/>
  <c r="T26" i="1"/>
  <c r="S26" i="1"/>
  <c r="R26" i="1"/>
  <c r="AA34" i="1"/>
  <c r="T66" i="1"/>
  <c r="AA82" i="1"/>
  <c r="L84" i="1"/>
  <c r="L82" i="1"/>
  <c r="M82" i="1"/>
  <c r="AA66" i="1"/>
  <c r="L66" i="1"/>
  <c r="M66" i="1"/>
  <c r="M50" i="1"/>
  <c r="T50" i="1"/>
  <c r="AA50" i="1"/>
  <c r="Z50" i="1"/>
  <c r="T34" i="1"/>
  <c r="Z83" i="1"/>
  <c r="AA83" i="1"/>
  <c r="Z84" i="1"/>
  <c r="Y79" i="1"/>
  <c r="S83" i="1"/>
  <c r="S84" i="1"/>
  <c r="T84" i="1"/>
  <c r="R79" i="1"/>
  <c r="K79" i="1"/>
  <c r="L83" i="1"/>
  <c r="M83" i="1"/>
  <c r="AA67" i="1"/>
  <c r="Z68" i="1"/>
  <c r="Z67" i="1"/>
  <c r="Y63" i="1"/>
  <c r="S67" i="1"/>
  <c r="T67" i="1"/>
  <c r="S68" i="1"/>
  <c r="R63" i="1"/>
  <c r="K63" i="1"/>
  <c r="L67" i="1"/>
  <c r="M67" i="1"/>
  <c r="Y47" i="1"/>
  <c r="Y51" i="1"/>
  <c r="Z51" i="1"/>
  <c r="AA51" i="1"/>
  <c r="AC51" i="1"/>
  <c r="S51" i="1"/>
  <c r="T51" i="1"/>
  <c r="S52" i="1"/>
  <c r="R47" i="1"/>
  <c r="L51" i="1"/>
  <c r="M51" i="1"/>
  <c r="L52" i="1"/>
  <c r="K47" i="1"/>
  <c r="Z35" i="1"/>
  <c r="AA35" i="1"/>
  <c r="Z36" i="1"/>
  <c r="Y31" i="1"/>
  <c r="S35" i="1"/>
  <c r="T35" i="1"/>
  <c r="S36" i="1"/>
  <c r="R31" i="1"/>
  <c r="Y72" i="1"/>
  <c r="R72" i="1"/>
  <c r="K72" i="1"/>
  <c r="Y56" i="1"/>
  <c r="R56" i="1"/>
  <c r="K56" i="1"/>
  <c r="Y40" i="1"/>
  <c r="R40" i="1"/>
  <c r="K40" i="1"/>
  <c r="R24" i="1"/>
  <c r="K24" i="1"/>
  <c r="B89" i="1"/>
  <c r="E86" i="1"/>
  <c r="B88" i="1"/>
  <c r="D86" i="1"/>
  <c r="B87" i="1"/>
  <c r="C86" i="1"/>
  <c r="B82" i="1"/>
  <c r="E79" i="1"/>
  <c r="B81" i="1"/>
  <c r="D79" i="1"/>
  <c r="B80" i="1"/>
  <c r="C79" i="1"/>
  <c r="B76" i="1"/>
  <c r="E73" i="1"/>
  <c r="B75" i="1"/>
  <c r="D73" i="1"/>
  <c r="B74" i="1"/>
  <c r="C73" i="1"/>
  <c r="E66" i="1"/>
  <c r="D66" i="1"/>
  <c r="C66" i="1"/>
  <c r="B63" i="1"/>
  <c r="E60" i="1"/>
  <c r="B62" i="1"/>
  <c r="D60" i="1"/>
  <c r="B61" i="1"/>
  <c r="C60" i="1"/>
  <c r="B56" i="1"/>
  <c r="E53" i="1"/>
  <c r="B55" i="1"/>
  <c r="D53" i="1"/>
  <c r="B54" i="1"/>
  <c r="C53" i="1"/>
  <c r="E40" i="1"/>
  <c r="E47" i="1"/>
  <c r="D40" i="1"/>
  <c r="D47" i="1"/>
  <c r="C40" i="1"/>
  <c r="C47" i="1"/>
  <c r="B42" i="1"/>
  <c r="B49" i="1"/>
  <c r="B43" i="1"/>
  <c r="B50" i="1"/>
  <c r="B41" i="1"/>
  <c r="B48" i="1"/>
  <c r="B36" i="1"/>
  <c r="B35" i="1"/>
  <c r="B34" i="1"/>
  <c r="B33" i="1"/>
  <c r="F32" i="1"/>
  <c r="E32" i="1"/>
  <c r="D32" i="1"/>
  <c r="C32" i="1"/>
  <c r="F24" i="1"/>
  <c r="E24" i="1"/>
  <c r="D24" i="1"/>
  <c r="C24" i="1"/>
  <c r="B28" i="1"/>
  <c r="B27" i="1"/>
  <c r="B26" i="1"/>
  <c r="B25" i="1"/>
  <c r="M33" i="1"/>
  <c r="L33" i="1"/>
  <c r="K33" i="1"/>
  <c r="J36" i="1"/>
  <c r="J35" i="1"/>
  <c r="J34" i="1"/>
  <c r="J28" i="1"/>
  <c r="J27" i="1"/>
  <c r="J29" i="1"/>
  <c r="K26" i="1"/>
  <c r="L26" i="1"/>
  <c r="M26" i="1"/>
  <c r="Y82" i="1"/>
  <c r="AC82" i="1"/>
  <c r="Y84" i="1"/>
  <c r="AC84" i="1"/>
  <c r="Y83" i="1"/>
  <c r="AC83" i="1"/>
  <c r="R84" i="1"/>
  <c r="V84" i="1"/>
  <c r="R82" i="1"/>
  <c r="V82" i="1"/>
  <c r="R83" i="1"/>
  <c r="V83" i="1"/>
  <c r="K82" i="1"/>
  <c r="O82" i="1"/>
  <c r="K84" i="1"/>
  <c r="O84" i="1"/>
  <c r="K83" i="1"/>
  <c r="O83" i="1"/>
  <c r="Y66" i="1"/>
  <c r="AC66" i="1"/>
  <c r="Y68" i="1"/>
  <c r="AC68" i="1"/>
  <c r="Y67" i="1"/>
  <c r="AC67" i="1"/>
  <c r="R66" i="1"/>
  <c r="V66" i="1"/>
  <c r="R68" i="1"/>
  <c r="V68" i="1"/>
  <c r="R67" i="1"/>
  <c r="V67" i="1"/>
  <c r="K66" i="1"/>
  <c r="O66" i="1"/>
  <c r="K68" i="1"/>
  <c r="O68" i="1"/>
  <c r="K67" i="1"/>
  <c r="O67" i="1"/>
  <c r="Y50" i="1"/>
  <c r="AC50" i="1"/>
  <c r="Y52" i="1"/>
  <c r="AC52" i="1"/>
  <c r="R52" i="1"/>
  <c r="V52" i="1"/>
  <c r="R50" i="1"/>
  <c r="V50" i="1"/>
  <c r="R51" i="1"/>
  <c r="V51" i="1"/>
  <c r="K50" i="1"/>
  <c r="O50" i="1"/>
  <c r="K52" i="1"/>
  <c r="O52" i="1"/>
  <c r="K51" i="1"/>
  <c r="O51" i="1"/>
  <c r="Y34" i="1"/>
  <c r="AC34" i="1"/>
  <c r="Y36" i="1"/>
  <c r="AC36" i="1"/>
  <c r="Y35" i="1"/>
  <c r="AC35" i="1"/>
  <c r="R34" i="1"/>
  <c r="V34" i="1"/>
  <c r="R36" i="1"/>
  <c r="V36" i="1"/>
  <c r="R35" i="1"/>
  <c r="V35" i="1"/>
  <c r="E83" i="1"/>
  <c r="E89" i="1"/>
  <c r="D82" i="1"/>
  <c r="C82" i="1"/>
  <c r="C81" i="1"/>
  <c r="C83" i="1"/>
  <c r="C87" i="1"/>
  <c r="E70" i="1"/>
  <c r="E76" i="1"/>
  <c r="D69" i="1"/>
  <c r="C69" i="1"/>
  <c r="C68" i="1"/>
  <c r="C70" i="1"/>
  <c r="C74" i="1"/>
  <c r="E57" i="1"/>
  <c r="E63" i="1"/>
  <c r="D56" i="1"/>
  <c r="C56" i="1"/>
  <c r="C55" i="1"/>
  <c r="C57" i="1"/>
  <c r="C61" i="1"/>
  <c r="E44" i="1"/>
  <c r="E50" i="1"/>
  <c r="D43" i="1"/>
  <c r="D44" i="1"/>
  <c r="C43" i="1"/>
  <c r="C42" i="1"/>
  <c r="K29" i="1"/>
  <c r="M31" i="1"/>
  <c r="L29" i="1"/>
  <c r="K28" i="1"/>
  <c r="F29" i="1"/>
  <c r="F35" i="1"/>
  <c r="E28" i="1"/>
  <c r="D28" i="1"/>
  <c r="D27" i="1"/>
  <c r="C28" i="1"/>
  <c r="C27" i="1"/>
  <c r="C26" i="1"/>
  <c r="L31" i="1"/>
  <c r="L35" i="1"/>
  <c r="E48" i="1"/>
  <c r="E49" i="1"/>
  <c r="C44" i="1"/>
  <c r="K31" i="1"/>
  <c r="K36" i="1"/>
  <c r="F33" i="1"/>
  <c r="D29" i="1"/>
  <c r="D35" i="1"/>
  <c r="F34" i="1"/>
  <c r="C29" i="1"/>
  <c r="C33" i="1"/>
  <c r="M35" i="1"/>
  <c r="M34" i="1"/>
  <c r="M36" i="1"/>
  <c r="D48" i="1"/>
  <c r="D49" i="1"/>
  <c r="D50" i="1"/>
  <c r="E61" i="1"/>
  <c r="E74" i="1"/>
  <c r="E87" i="1"/>
  <c r="F36" i="1"/>
  <c r="E62" i="1"/>
  <c r="E75" i="1"/>
  <c r="E88" i="1"/>
  <c r="E29" i="1"/>
  <c r="D57" i="1"/>
  <c r="D62" i="1"/>
  <c r="D70" i="1"/>
  <c r="D75" i="1"/>
  <c r="D83" i="1"/>
  <c r="D88" i="1"/>
  <c r="C89" i="1"/>
  <c r="C88" i="1"/>
  <c r="C76" i="1"/>
  <c r="C75" i="1"/>
  <c r="C63" i="1"/>
  <c r="C62" i="1"/>
  <c r="F62" i="1"/>
  <c r="E9" i="1"/>
  <c r="D61" i="1"/>
  <c r="F61" i="1"/>
  <c r="E8" i="1"/>
  <c r="G17" i="1"/>
  <c r="M16" i="1"/>
  <c r="K16" i="1"/>
  <c r="I16" i="1"/>
  <c r="G16" i="1"/>
  <c r="G13" i="1"/>
  <c r="M12" i="1"/>
  <c r="G12" i="1"/>
  <c r="I12" i="1"/>
  <c r="K12" i="1"/>
  <c r="I10" i="1"/>
  <c r="M10" i="1"/>
  <c r="I9" i="1"/>
  <c r="M9" i="1"/>
  <c r="K9" i="1"/>
  <c r="G9" i="1"/>
  <c r="I5" i="1"/>
  <c r="F88" i="1"/>
  <c r="E17" i="1"/>
  <c r="D87" i="1"/>
  <c r="F87" i="1"/>
  <c r="E16" i="1"/>
  <c r="D89" i="1"/>
  <c r="F89" i="1"/>
  <c r="E18" i="1"/>
  <c r="F75" i="1"/>
  <c r="E13" i="1"/>
  <c r="D74" i="1"/>
  <c r="F74" i="1"/>
  <c r="E12" i="1"/>
  <c r="D63" i="1"/>
  <c r="F63" i="1"/>
  <c r="E10" i="1"/>
  <c r="L34" i="1"/>
  <c r="L36" i="1"/>
  <c r="O36" i="1"/>
  <c r="K4" i="1"/>
  <c r="C50" i="1"/>
  <c r="F50" i="1"/>
  <c r="E6" i="1"/>
  <c r="C48" i="1"/>
  <c r="F48" i="1"/>
  <c r="E4" i="1"/>
  <c r="C49" i="1"/>
  <c r="F49" i="1"/>
  <c r="E5" i="1"/>
  <c r="K35" i="1"/>
  <c r="O35" i="1"/>
  <c r="I4" i="1"/>
  <c r="K34" i="1"/>
  <c r="D34" i="1"/>
  <c r="D33" i="1"/>
  <c r="D36" i="1"/>
  <c r="C36" i="1"/>
  <c r="C35" i="1"/>
  <c r="C34" i="1"/>
  <c r="K13" i="1"/>
  <c r="E33" i="1"/>
  <c r="G33" i="1"/>
  <c r="C4" i="1"/>
  <c r="E34" i="1"/>
  <c r="E35" i="1"/>
  <c r="I17" i="1"/>
  <c r="D76" i="1"/>
  <c r="F76" i="1"/>
  <c r="E14" i="1"/>
  <c r="K8" i="1"/>
  <c r="E36" i="1"/>
  <c r="M17" i="1"/>
  <c r="K17" i="1"/>
  <c r="K14" i="1"/>
  <c r="M14" i="1"/>
  <c r="I13" i="1"/>
  <c r="M13" i="1"/>
  <c r="I14" i="1"/>
  <c r="G10" i="1"/>
  <c r="K10" i="1"/>
  <c r="M8" i="1"/>
  <c r="I6" i="1"/>
  <c r="K6" i="1"/>
  <c r="M6" i="1"/>
  <c r="G5" i="1"/>
  <c r="M5" i="1"/>
  <c r="K5" i="1"/>
  <c r="F4" i="1"/>
  <c r="M18" i="1"/>
  <c r="I18" i="1"/>
  <c r="G18" i="1"/>
  <c r="K18" i="1"/>
  <c r="G14" i="1"/>
  <c r="G8" i="1"/>
  <c r="I8" i="1"/>
  <c r="G6" i="1"/>
  <c r="O34" i="1"/>
  <c r="G4" i="1"/>
  <c r="H4" i="1"/>
  <c r="F5" i="1"/>
  <c r="J5" i="1"/>
  <c r="G36" i="1"/>
  <c r="C16" i="1"/>
  <c r="F16" i="1"/>
  <c r="G35" i="1"/>
  <c r="C12" i="1"/>
  <c r="F12" i="1"/>
  <c r="G34" i="1"/>
  <c r="C8" i="1"/>
  <c r="F8" i="1"/>
  <c r="F6" i="1"/>
  <c r="J6" i="1"/>
  <c r="J4" i="1"/>
  <c r="L4" i="1"/>
  <c r="L5" i="1"/>
  <c r="H5" i="1"/>
  <c r="L16" i="1"/>
  <c r="J16" i="1"/>
  <c r="H16" i="1"/>
  <c r="F18" i="1"/>
  <c r="L18" i="1"/>
  <c r="F17" i="1"/>
  <c r="J17" i="1"/>
  <c r="H12" i="1"/>
  <c r="F14" i="1"/>
  <c r="F13" i="1"/>
  <c r="H13" i="1"/>
  <c r="F10" i="1"/>
  <c r="H10" i="1"/>
  <c r="F9" i="1"/>
  <c r="H9" i="1"/>
  <c r="J12" i="1"/>
  <c r="H6" i="1"/>
  <c r="J8" i="1"/>
  <c r="H8" i="1"/>
  <c r="L12" i="1"/>
  <c r="L8" i="1"/>
  <c r="L6" i="1"/>
  <c r="L13" i="1"/>
  <c r="L17" i="1"/>
  <c r="L9" i="1"/>
  <c r="H18" i="1"/>
  <c r="J9" i="1"/>
  <c r="J18" i="1"/>
  <c r="J13" i="1"/>
  <c r="L14" i="1"/>
  <c r="H17" i="1"/>
  <c r="H14" i="1"/>
  <c r="J14" i="1"/>
  <c r="J10" i="1"/>
  <c r="L10" i="1"/>
  <c r="H19" i="1"/>
  <c r="J19" i="1"/>
  <c r="L19" i="1"/>
  <c r="M19" i="1"/>
</calcChain>
</file>

<file path=xl/sharedStrings.xml><?xml version="1.0" encoding="utf-8"?>
<sst xmlns="http://schemas.openxmlformats.org/spreadsheetml/2006/main" count="389" uniqueCount="66">
  <si>
    <t xml:space="preserve">Sub-criteria </t>
  </si>
  <si>
    <t xml:space="preserve"> </t>
  </si>
  <si>
    <t>Normalised matrix</t>
  </si>
  <si>
    <t>LP</t>
  </si>
  <si>
    <t>GP</t>
  </si>
  <si>
    <t>Overall Ranking of the alternatives</t>
  </si>
  <si>
    <t>Decision Alternatives</t>
  </si>
  <si>
    <t xml:space="preserve">Relative importance </t>
  </si>
  <si>
    <t>of criteria</t>
  </si>
  <si>
    <t xml:space="preserve">Relative ranking </t>
  </si>
  <si>
    <t>of Alternatives</t>
  </si>
  <si>
    <t>of subcriteria</t>
  </si>
  <si>
    <t>Criteria</t>
  </si>
  <si>
    <t>Verbal Judgement of Preference</t>
  </si>
  <si>
    <t>Numerical Rating</t>
  </si>
  <si>
    <t>Extremely Preferred</t>
  </si>
  <si>
    <t>Very strong to extremely</t>
  </si>
  <si>
    <t>Very strongly preferred</t>
  </si>
  <si>
    <t xml:space="preserve">Strongly to very strongly </t>
  </si>
  <si>
    <t>Strongly preferred</t>
  </si>
  <si>
    <t>Moderately to strongly</t>
  </si>
  <si>
    <t>Moderately preferred</t>
  </si>
  <si>
    <t>Equally to moderately</t>
  </si>
  <si>
    <t>Equally preferred</t>
  </si>
  <si>
    <t>Pairwise Comparison Scale</t>
  </si>
  <si>
    <t>Subcriteria</t>
  </si>
  <si>
    <t>INSTRUCTIONS</t>
  </si>
  <si>
    <t>Analytical Hierarchy Process</t>
  </si>
  <si>
    <t>1. Name Criteria, Subcriteria and Alternatives</t>
  </si>
  <si>
    <t>2. Pairwise comparison in criteria level</t>
  </si>
  <si>
    <t>3. Pairwise comparison in subcriteria level</t>
  </si>
  <si>
    <t xml:space="preserve">4. Pairwise comparison of alternatives with respect to each sub-criteria </t>
  </si>
  <si>
    <t>Subcriteria 13</t>
  </si>
  <si>
    <t xml:space="preserve">  </t>
  </si>
  <si>
    <t>3. Carry out pairwise comparison at the criteria level (Cells in Yellow)</t>
  </si>
  <si>
    <t>4. Carry out pairwise comparison in subcriteria level (Cells in pink)</t>
  </si>
  <si>
    <t xml:space="preserve">6. Carry out Sensitivity Analysis by changing the values of your pairwise comparisons ( Steps 2,3 and 4 ). Does it change the outcome?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</si>
  <si>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AHP Decision model</t>
  </si>
  <si>
    <t>Sub-Criteria</t>
  </si>
  <si>
    <t>Alternatives</t>
  </si>
  <si>
    <t>LP=Local Priority</t>
  </si>
  <si>
    <t>GP= Global Priority</t>
  </si>
  <si>
    <t>1. Rename the Criteria, Subcriteria and Alternatives cells in the Tab "1 Decision model Tab" (Cells in Blue -Optional-). Do not modify in the other tab</t>
  </si>
  <si>
    <t>2. Move to  the "2 AHP" Tab</t>
  </si>
  <si>
    <t>5. Carry out pairwise comparison of alternatives with respect to each sub-criteria  (Cells in Green)</t>
  </si>
  <si>
    <t>This is an example of an exercise with FOUR Criteria, with THREE Subcriteria each and THREE potential alternatives</t>
  </si>
  <si>
    <t>C1 Production</t>
  </si>
  <si>
    <t>Pharmacy Services</t>
  </si>
  <si>
    <t>SC11 - Chemotherapy</t>
  </si>
  <si>
    <t>SC12 - TPN</t>
  </si>
  <si>
    <t>SC13 - Pediatric Preparations</t>
  </si>
  <si>
    <t>C2 Clinical Pharmacy</t>
  </si>
  <si>
    <t>C3 - Supply Logistics</t>
  </si>
  <si>
    <t>C4 - Research</t>
  </si>
  <si>
    <t>SC21 - Medicines Reconcilliation</t>
  </si>
  <si>
    <t>SC22 - Patient Intervention</t>
  </si>
  <si>
    <t>SC23 - linical Visits/Ward Rounds</t>
  </si>
  <si>
    <t>SC41 - Publications</t>
  </si>
  <si>
    <t>SC42 - Collaborations</t>
  </si>
  <si>
    <t>SC31 - Dispensing Errors</t>
  </si>
  <si>
    <t>SC32 - Time or Speed of Turnaround</t>
  </si>
  <si>
    <t>SC33 - Automation (Robots)</t>
  </si>
  <si>
    <t>SC43 - Grants</t>
  </si>
  <si>
    <t>Alt 1 - Belgium</t>
  </si>
  <si>
    <t>Alt 2 - France</t>
  </si>
  <si>
    <t>Alt 3 - 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</si>
</sst>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5" fillId="0" borderId="0" xfId="0" applyFo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/>
    <xf numFmtId="0" fontId="0" fillId="0" borderId="2" xfId="0" applyBorder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579120</xdr:colOff>
      <xdr:row>3</xdr:row>
      <xdr:rowOff>175260</xdr:rowOff>
    </xdr:from>
    <xdr:to>
      <xdr:col>2</xdr:col>
      <xdr:colOff>472440</xdr:colOff>
      <xdr:row>6</xdr:row>
      <xdr:rowOff>0</xdr:rowOff>
    </xdr:to>
    <xdr:cxnSp macro="">
      <xdr:nvCxnSpPr>
        <xdr:cNvPr id="2" name="Connector: Elbow 1">
          <a:extLst>
            <a:ext uri="{FF2B5EF4-FFF2-40B4-BE49-F238E27FC236}">
              <a16:creationId xmlns="" xmlns:a16="http://schemas.microsoft.com/office/drawing/2014/main" id="{F7240FDB-05A6-4A6E-B48B-B68646A53DA7}"/>
            </a:ext>
          </a:extLst>
        </xdr:cNvPr>
        <xdr:cNvCxnSpPr/>
      </xdr:nvCxnSpPr>
      <xdr:spPr>
        <a:xfrm rot="10800000" flipV="1">
          <a:off x="1394460" y="723900"/>
          <a:ext cx="922020" cy="373380"/>
        </a:xfrm>
        <a:prstGeom prst="bentConnector3">
          <a:avLst>
            <a:gd name="adj1" fmla="val 9958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891540</xdr:colOff>
      <xdr:row>4</xdr:row>
      <xdr:rowOff>7620</xdr:rowOff>
    </xdr:from>
    <xdr:to>
      <xdr:col>3</xdr:col>
      <xdr:colOff>426720</xdr:colOff>
      <xdr:row>6</xdr:row>
      <xdr:rowOff>45720</xdr:rowOff>
    </xdr:to>
    <xdr:cxnSp macro="">
      <xdr:nvCxnSpPr>
        <xdr:cNvPr id="3" name="Connector: Elbow 2">
          <a:extLst>
            <a:ext uri="{FF2B5EF4-FFF2-40B4-BE49-F238E27FC236}">
              <a16:creationId xmlns="" xmlns:a16="http://schemas.microsoft.com/office/drawing/2014/main" id="{DE3BFF22-B10E-49D1-9EC3-8B1D268E0958}"/>
            </a:ext>
          </a:extLst>
        </xdr:cNvPr>
        <xdr:cNvCxnSpPr/>
      </xdr:nvCxnSpPr>
      <xdr:spPr>
        <a:xfrm>
          <a:off x="2735580" y="739140"/>
          <a:ext cx="563880" cy="403860"/>
        </a:xfrm>
        <a:prstGeom prst="bentConnector3">
          <a:avLst>
            <a:gd name="adj1" fmla="val 9864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562610</xdr:colOff>
      <xdr:row>3</xdr:row>
      <xdr:rowOff>120650</xdr:rowOff>
    </xdr:from>
    <xdr:to>
      <xdr:col>2</xdr:col>
      <xdr:colOff>562610</xdr:colOff>
      <xdr:row>6</xdr:row>
      <xdr:rowOff>6350</xdr:rowOff>
    </xdr:to>
    <xdr:cxnSp macro="">
      <xdr:nvCxnSpPr>
        <xdr:cNvPr id="4" name="Connector: Elbow 3">
          <a:extLst>
            <a:ext uri="{FF2B5EF4-FFF2-40B4-BE49-F238E27FC236}">
              <a16:creationId xmlns="" xmlns:a16="http://schemas.microsoft.com/office/drawing/2014/main" id="{AEDB0E22-9DF1-4106-B016-6ECA5F3AF689}"/>
            </a:ext>
          </a:extLst>
        </xdr:cNvPr>
        <xdr:cNvCxnSpPr/>
      </xdr:nvCxnSpPr>
      <xdr:spPr>
        <a:xfrm rot="5400000">
          <a:off x="2189480" y="886460"/>
          <a:ext cx="434340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518160</xdr:colOff>
      <xdr:row>4</xdr:row>
      <xdr:rowOff>22860</xdr:rowOff>
    </xdr:from>
    <xdr:to>
      <xdr:col>8</xdr:col>
      <xdr:colOff>403860</xdr:colOff>
      <xdr:row>5</xdr:row>
      <xdr:rowOff>175260</xdr:rowOff>
    </xdr:to>
    <xdr:cxnSp macro="">
      <xdr:nvCxnSpPr>
        <xdr:cNvPr id="5" name="Connector: Elbow 4">
          <a:extLst>
            <a:ext uri="{FF2B5EF4-FFF2-40B4-BE49-F238E27FC236}">
              <a16:creationId xmlns="" xmlns:a16="http://schemas.microsoft.com/office/drawing/2014/main" id="{073F3788-3E10-41FE-8C26-D5315BB2CE7A}"/>
            </a:ext>
          </a:extLst>
        </xdr:cNvPr>
        <xdr:cNvCxnSpPr/>
      </xdr:nvCxnSpPr>
      <xdr:spPr>
        <a:xfrm rot="10800000" flipV="1">
          <a:off x="7505700" y="754380"/>
          <a:ext cx="914400" cy="335280"/>
        </a:xfrm>
        <a:prstGeom prst="bentConnector3">
          <a:avLst>
            <a:gd name="adj1" fmla="val 9916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830580</xdr:colOff>
      <xdr:row>4</xdr:row>
      <xdr:rowOff>22860</xdr:rowOff>
    </xdr:from>
    <xdr:to>
      <xdr:col>9</xdr:col>
      <xdr:colOff>365760</xdr:colOff>
      <xdr:row>6</xdr:row>
      <xdr:rowOff>38100</xdr:rowOff>
    </xdr:to>
    <xdr:cxnSp macro="">
      <xdr:nvCxnSpPr>
        <xdr:cNvPr id="6" name="Connector: Elbow 5">
          <a:extLst>
            <a:ext uri="{FF2B5EF4-FFF2-40B4-BE49-F238E27FC236}">
              <a16:creationId xmlns="" xmlns:a16="http://schemas.microsoft.com/office/drawing/2014/main" id="{4AD6B245-CD71-4EA1-912B-7DB20029716C}"/>
            </a:ext>
          </a:extLst>
        </xdr:cNvPr>
        <xdr:cNvCxnSpPr/>
      </xdr:nvCxnSpPr>
      <xdr:spPr>
        <a:xfrm>
          <a:off x="8846820" y="754380"/>
          <a:ext cx="563880" cy="381000"/>
        </a:xfrm>
        <a:prstGeom prst="bentConnector3">
          <a:avLst>
            <a:gd name="adj1" fmla="val 101351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501650</xdr:colOff>
      <xdr:row>3</xdr:row>
      <xdr:rowOff>113030</xdr:rowOff>
    </xdr:from>
    <xdr:to>
      <xdr:col>8</xdr:col>
      <xdr:colOff>501650</xdr:colOff>
      <xdr:row>5</xdr:row>
      <xdr:rowOff>181610</xdr:rowOff>
    </xdr:to>
    <xdr:cxnSp macro="">
      <xdr:nvCxnSpPr>
        <xdr:cNvPr id="7" name="Connector: Elbow 6">
          <a:extLst>
            <a:ext uri="{FF2B5EF4-FFF2-40B4-BE49-F238E27FC236}">
              <a16:creationId xmlns="" xmlns:a16="http://schemas.microsoft.com/office/drawing/2014/main" id="{103EEF03-92E4-47C3-ADDF-E8B5C2573683}"/>
            </a:ext>
          </a:extLst>
        </xdr:cNvPr>
        <xdr:cNvCxnSpPr/>
      </xdr:nvCxnSpPr>
      <xdr:spPr>
        <a:xfrm rot="5400000">
          <a:off x="8300720" y="878840"/>
          <a:ext cx="434340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594360</xdr:colOff>
      <xdr:row>3</xdr:row>
      <xdr:rowOff>160020</xdr:rowOff>
    </xdr:from>
    <xdr:to>
      <xdr:col>5</xdr:col>
      <xdr:colOff>419100</xdr:colOff>
      <xdr:row>8</xdr:row>
      <xdr:rowOff>167640</xdr:rowOff>
    </xdr:to>
    <xdr:cxnSp macro="">
      <xdr:nvCxnSpPr>
        <xdr:cNvPr id="8" name="Connector: Elbow 7">
          <a:extLst>
            <a:ext uri="{FF2B5EF4-FFF2-40B4-BE49-F238E27FC236}">
              <a16:creationId xmlns="" xmlns:a16="http://schemas.microsoft.com/office/drawing/2014/main" id="{3813ED60-BBBD-4501-96F8-344DEE9DA066}"/>
            </a:ext>
          </a:extLst>
        </xdr:cNvPr>
        <xdr:cNvCxnSpPr/>
      </xdr:nvCxnSpPr>
      <xdr:spPr>
        <a:xfrm rot="5400000">
          <a:off x="4461510" y="742950"/>
          <a:ext cx="922020" cy="853440"/>
        </a:xfrm>
        <a:prstGeom prst="bentConnector3">
          <a:avLst>
            <a:gd name="adj1" fmla="val 537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4</xdr:row>
      <xdr:rowOff>15240</xdr:rowOff>
    </xdr:from>
    <xdr:to>
      <xdr:col>6</xdr:col>
      <xdr:colOff>434340</xdr:colOff>
      <xdr:row>9</xdr:row>
      <xdr:rowOff>0</xdr:rowOff>
    </xdr:to>
    <xdr:cxnSp macro="">
      <xdr:nvCxnSpPr>
        <xdr:cNvPr id="9" name="Connector: Elbow 8">
          <a:extLst>
            <a:ext uri="{FF2B5EF4-FFF2-40B4-BE49-F238E27FC236}">
              <a16:creationId xmlns="" xmlns:a16="http://schemas.microsoft.com/office/drawing/2014/main" id="{F4904046-795B-461E-A9BA-17479D40FD33}"/>
            </a:ext>
          </a:extLst>
        </xdr:cNvPr>
        <xdr:cNvCxnSpPr/>
      </xdr:nvCxnSpPr>
      <xdr:spPr>
        <a:xfrm>
          <a:off x="5318760" y="746760"/>
          <a:ext cx="1074420" cy="899160"/>
        </a:xfrm>
        <a:prstGeom prst="bentConnector3">
          <a:avLst>
            <a:gd name="adj1" fmla="val 9893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425450</xdr:colOff>
      <xdr:row>4</xdr:row>
      <xdr:rowOff>13970</xdr:rowOff>
    </xdr:from>
    <xdr:to>
      <xdr:col>5</xdr:col>
      <xdr:colOff>425450</xdr:colOff>
      <xdr:row>8</xdr:row>
      <xdr:rowOff>166370</xdr:rowOff>
    </xdr:to>
    <xdr:cxnSp macro="">
      <xdr:nvCxnSpPr>
        <xdr:cNvPr id="10" name="Connector: Elbow 9">
          <a:extLst>
            <a:ext uri="{FF2B5EF4-FFF2-40B4-BE49-F238E27FC236}">
              <a16:creationId xmlns="" xmlns:a16="http://schemas.microsoft.com/office/drawing/2014/main" id="{58E571B2-004A-4BBE-8058-FC82ED5E9E0D}"/>
            </a:ext>
          </a:extLst>
        </xdr:cNvPr>
        <xdr:cNvCxnSpPr/>
      </xdr:nvCxnSpPr>
      <xdr:spPr>
        <a:xfrm rot="5400000">
          <a:off x="4913630" y="1187450"/>
          <a:ext cx="883920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624840</xdr:colOff>
      <xdr:row>3</xdr:row>
      <xdr:rowOff>137160</xdr:rowOff>
    </xdr:from>
    <xdr:to>
      <xdr:col>11</xdr:col>
      <xdr:colOff>449580</xdr:colOff>
      <xdr:row>8</xdr:row>
      <xdr:rowOff>144780</xdr:rowOff>
    </xdr:to>
    <xdr:cxnSp macro="">
      <xdr:nvCxnSpPr>
        <xdr:cNvPr id="11" name="Connector: Elbow 10">
          <a:extLst>
            <a:ext uri="{FF2B5EF4-FFF2-40B4-BE49-F238E27FC236}">
              <a16:creationId xmlns="" xmlns:a16="http://schemas.microsoft.com/office/drawing/2014/main" id="{470A1635-E4BC-47C8-9B90-6A0841572039}"/>
            </a:ext>
          </a:extLst>
        </xdr:cNvPr>
        <xdr:cNvCxnSpPr/>
      </xdr:nvCxnSpPr>
      <xdr:spPr>
        <a:xfrm rot="5400000">
          <a:off x="10664190" y="720090"/>
          <a:ext cx="922020" cy="853440"/>
        </a:xfrm>
        <a:prstGeom prst="bentConnector3">
          <a:avLst>
            <a:gd name="adj1" fmla="val 537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3</xdr:row>
      <xdr:rowOff>175260</xdr:rowOff>
    </xdr:from>
    <xdr:to>
      <xdr:col>12</xdr:col>
      <xdr:colOff>464820</xdr:colOff>
      <xdr:row>8</xdr:row>
      <xdr:rowOff>160020</xdr:rowOff>
    </xdr:to>
    <xdr:cxnSp macro="">
      <xdr:nvCxnSpPr>
        <xdr:cNvPr id="12" name="Connector: Elbow 11">
          <a:extLst>
            <a:ext uri="{FF2B5EF4-FFF2-40B4-BE49-F238E27FC236}">
              <a16:creationId xmlns="" xmlns:a16="http://schemas.microsoft.com/office/drawing/2014/main" id="{A5E979C2-F84A-451A-B201-2CFF38C5231C}"/>
            </a:ext>
          </a:extLst>
        </xdr:cNvPr>
        <xdr:cNvCxnSpPr/>
      </xdr:nvCxnSpPr>
      <xdr:spPr>
        <a:xfrm>
          <a:off x="11521440" y="723900"/>
          <a:ext cx="1074420" cy="899160"/>
        </a:xfrm>
        <a:prstGeom prst="bentConnector3">
          <a:avLst>
            <a:gd name="adj1" fmla="val 9893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455930</xdr:colOff>
      <xdr:row>3</xdr:row>
      <xdr:rowOff>173990</xdr:rowOff>
    </xdr:from>
    <xdr:to>
      <xdr:col>11</xdr:col>
      <xdr:colOff>455930</xdr:colOff>
      <xdr:row>8</xdr:row>
      <xdr:rowOff>143510</xdr:rowOff>
    </xdr:to>
    <xdr:cxnSp macro="">
      <xdr:nvCxnSpPr>
        <xdr:cNvPr id="13" name="Connector: Elbow 12">
          <a:extLst>
            <a:ext uri="{FF2B5EF4-FFF2-40B4-BE49-F238E27FC236}">
              <a16:creationId xmlns="" xmlns:a16="http://schemas.microsoft.com/office/drawing/2014/main" id="{907ACD2E-A213-46D6-BE56-C9489E39FB33}"/>
            </a:ext>
          </a:extLst>
        </xdr:cNvPr>
        <xdr:cNvCxnSpPr/>
      </xdr:nvCxnSpPr>
      <xdr:spPr>
        <a:xfrm rot="5400000">
          <a:off x="11116310" y="1164590"/>
          <a:ext cx="883920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4" sqref="B4"/>
    </sheetView>
  </sheetViews>
  <sheetFormatPr baseColWidth="10" defaultColWidth="8.83203125" defaultRowHeight="14" x14ac:dyDescent="0"/>
  <cols>
    <col min="2" max="2" width="79.5" customWidth="1"/>
    <col min="8" max="8" width="5.5" customWidth="1"/>
  </cols>
  <sheetData>
    <row r="3" spans="1:2" ht="18">
      <c r="B3" s="12" t="s">
        <v>27</v>
      </c>
    </row>
    <row r="4" spans="1:2" ht="28">
      <c r="B4" s="25" t="s">
        <v>45</v>
      </c>
    </row>
    <row r="5" spans="1:2">
      <c r="B5" s="11" t="s">
        <v>26</v>
      </c>
    </row>
    <row r="7" spans="1:2" ht="28">
      <c r="A7" s="7"/>
      <c r="B7" s="14" t="s">
        <v>42</v>
      </c>
    </row>
    <row r="8" spans="1:2">
      <c r="A8" s="8"/>
      <c r="B8" s="14"/>
    </row>
    <row r="9" spans="1:2">
      <c r="A9" s="8"/>
      <c r="B9" s="14" t="s">
        <v>43</v>
      </c>
    </row>
    <row r="10" spans="1:2">
      <c r="A10" s="8"/>
      <c r="B10" s="14"/>
    </row>
    <row r="11" spans="1:2">
      <c r="A11" s="9"/>
      <c r="B11" s="14" t="s">
        <v>34</v>
      </c>
    </row>
    <row r="12" spans="1:2">
      <c r="B12" s="14"/>
    </row>
    <row r="13" spans="1:2">
      <c r="A13" s="10"/>
      <c r="B13" s="14" t="s">
        <v>35</v>
      </c>
    </row>
    <row r="14" spans="1:2">
      <c r="B14" s="14"/>
    </row>
    <row r="15" spans="1:2">
      <c r="A15" s="6"/>
      <c r="B15" s="14" t="s">
        <v>44</v>
      </c>
    </row>
    <row r="16" spans="1:2">
      <c r="B16" s="14"/>
    </row>
    <row r="17" spans="2:2" ht="28">
      <c r="B17" s="14" t="s">
        <v>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20" sqref="C20"/>
    </sheetView>
  </sheetViews>
  <sheetFormatPr baseColWidth="10" defaultColWidth="8.83203125" defaultRowHeight="14" x14ac:dyDescent="0"/>
  <cols>
    <col min="1" max="1" width="11.83203125" customWidth="1"/>
    <col min="2" max="13" width="15" customWidth="1"/>
  </cols>
  <sheetData>
    <row r="1" spans="1:13">
      <c r="A1" t="s">
        <v>37</v>
      </c>
      <c r="C1" t="s">
        <v>47</v>
      </c>
    </row>
    <row r="4" spans="1:13" ht="28">
      <c r="A4" s="11" t="s">
        <v>12</v>
      </c>
      <c r="C4" s="13" t="s">
        <v>46</v>
      </c>
      <c r="D4" s="14"/>
      <c r="E4" s="14"/>
      <c r="F4" s="13" t="s">
        <v>51</v>
      </c>
      <c r="G4" s="14"/>
      <c r="H4" s="14"/>
      <c r="I4" s="13" t="s">
        <v>52</v>
      </c>
      <c r="J4" s="14"/>
      <c r="K4" s="14"/>
      <c r="L4" s="13" t="s">
        <v>53</v>
      </c>
      <c r="M4" s="14"/>
    </row>
    <row r="5" spans="1:13" s="8" customFormat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42">
      <c r="A7" s="11" t="s">
        <v>38</v>
      </c>
      <c r="B7" s="13" t="s">
        <v>48</v>
      </c>
      <c r="C7" s="13" t="s">
        <v>49</v>
      </c>
      <c r="D7" s="13" t="s">
        <v>50</v>
      </c>
      <c r="H7" s="13" t="s">
        <v>59</v>
      </c>
      <c r="I7" s="13" t="s">
        <v>60</v>
      </c>
      <c r="J7" s="13" t="s">
        <v>61</v>
      </c>
    </row>
    <row r="8" spans="1:13" s="8" customFormat="1">
      <c r="B8" s="15"/>
      <c r="C8" s="15"/>
      <c r="D8" s="15"/>
      <c r="H8" s="15"/>
      <c r="I8" s="15"/>
      <c r="J8" s="15"/>
    </row>
    <row r="9" spans="1:13" s="8" customForma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8" customFormat="1" ht="42">
      <c r="B10" s="15"/>
      <c r="C10" s="15"/>
      <c r="D10" s="15"/>
      <c r="E10" s="13" t="s">
        <v>54</v>
      </c>
      <c r="F10" s="13" t="s">
        <v>55</v>
      </c>
      <c r="G10" s="13" t="s">
        <v>56</v>
      </c>
      <c r="H10" s="15"/>
      <c r="I10" s="15"/>
      <c r="J10" s="15"/>
      <c r="K10" s="13" t="s">
        <v>57</v>
      </c>
      <c r="L10" s="13" t="s">
        <v>58</v>
      </c>
      <c r="M10" s="13" t="s">
        <v>62</v>
      </c>
    </row>
    <row r="11" spans="1:13" s="8" customForma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8" customForma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8" customForma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8" customForma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8" customForma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8" customFormat="1">
      <c r="A16" s="16" t="s">
        <v>39</v>
      </c>
      <c r="B16" s="15"/>
      <c r="C16" s="7" t="s">
        <v>63</v>
      </c>
      <c r="D16"/>
      <c r="F16"/>
      <c r="H16"/>
      <c r="J16" s="15"/>
      <c r="K16" s="15"/>
      <c r="L16" s="15"/>
      <c r="M16" s="15"/>
    </row>
    <row r="17" spans="2:13" s="8" customForma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2:13" s="8" customFormat="1">
      <c r="B18" s="15"/>
      <c r="C18" s="7" t="s">
        <v>64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s="8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s="8" customFormat="1">
      <c r="B20" s="15"/>
      <c r="C20" s="7" t="s">
        <v>65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13" s="8" customForma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9"/>
  <sheetViews>
    <sheetView tabSelected="1" zoomScale="125" zoomScaleNormal="125" zoomScalePageLayoutView="125" workbookViewId="0">
      <selection activeCell="L19" sqref="L19"/>
    </sheetView>
  </sheetViews>
  <sheetFormatPr baseColWidth="10" defaultColWidth="8.83203125" defaultRowHeight="14" x14ac:dyDescent="0"/>
  <cols>
    <col min="2" max="2" width="19.33203125" customWidth="1"/>
    <col min="4" max="4" width="26.1640625" customWidth="1"/>
    <col min="20" max="20" width="12.5" customWidth="1"/>
  </cols>
  <sheetData>
    <row r="1" spans="2:21" ht="15" thickBot="1">
      <c r="B1" t="s">
        <v>28</v>
      </c>
      <c r="I1" t="s">
        <v>6</v>
      </c>
    </row>
    <row r="2" spans="2:21" ht="15" thickBot="1">
      <c r="B2" t="s">
        <v>12</v>
      </c>
      <c r="D2" t="s">
        <v>0</v>
      </c>
      <c r="G2" s="17" t="str">
        <f>'1 Decision model'!C16</f>
        <v>Alt 1 - Belgium</v>
      </c>
      <c r="H2" s="21"/>
      <c r="I2" s="17" t="str">
        <f>'1 Decision model'!C18</f>
        <v>Alt 2 - France</v>
      </c>
      <c r="J2" s="21"/>
      <c r="K2" s="17" t="str">
        <f>'1 Decision model'!C20</f>
        <v>Alt 3 - Swiss</v>
      </c>
      <c r="L2" s="21"/>
      <c r="M2" s="22"/>
      <c r="N2" t="s">
        <v>40</v>
      </c>
      <c r="R2" s="1" t="s">
        <v>24</v>
      </c>
    </row>
    <row r="3" spans="2:21" ht="15" thickBot="1">
      <c r="G3" t="s">
        <v>3</v>
      </c>
      <c r="H3" t="s">
        <v>4</v>
      </c>
      <c r="I3" t="s">
        <v>3</v>
      </c>
      <c r="J3" t="s">
        <v>4</v>
      </c>
      <c r="K3" t="s">
        <v>3</v>
      </c>
      <c r="L3" t="s">
        <v>4</v>
      </c>
      <c r="M3" t="s">
        <v>1</v>
      </c>
      <c r="N3" t="s">
        <v>41</v>
      </c>
      <c r="R3" s="1"/>
    </row>
    <row r="4" spans="2:21" ht="15" thickBot="1">
      <c r="B4" s="17" t="str">
        <f>'1 Decision model'!C4</f>
        <v>C1 Production</v>
      </c>
      <c r="C4">
        <f>G33</f>
        <v>0.1938262338820721</v>
      </c>
      <c r="D4" s="18" t="str">
        <f>'1 Decision model'!B7</f>
        <v>SC11 - Chemotherapy</v>
      </c>
      <c r="E4">
        <f>F48</f>
        <v>0.50044782803403498</v>
      </c>
      <c r="F4">
        <f>$C$4*E4</f>
        <v>9.6999917762299867E-2</v>
      </c>
      <c r="G4">
        <f>O34</f>
        <v>0.76710239651416112</v>
      </c>
      <c r="H4">
        <f>G4*F4</f>
        <v>7.4408869377136769E-2</v>
      </c>
      <c r="I4">
        <f>O35</f>
        <v>8.997821350762529E-2</v>
      </c>
      <c r="J4">
        <f>F4*I4</f>
        <v>8.7278793106383128E-3</v>
      </c>
      <c r="K4">
        <f>O36</f>
        <v>0.14291938997821352</v>
      </c>
      <c r="L4">
        <f>F4*K4</f>
        <v>1.3863169074524775E-2</v>
      </c>
      <c r="M4" t="str">
        <f>O37</f>
        <v xml:space="preserve"> </v>
      </c>
      <c r="N4" t="s">
        <v>1</v>
      </c>
      <c r="R4" s="2" t="s">
        <v>13</v>
      </c>
      <c r="S4" s="3"/>
      <c r="T4" s="3"/>
      <c r="U4" s="2" t="s">
        <v>14</v>
      </c>
    </row>
    <row r="5" spans="2:21">
      <c r="D5" s="19" t="str">
        <f>'1 Decision model'!C7</f>
        <v>SC12 - TPN</v>
      </c>
      <c r="E5">
        <f t="shared" ref="E5:E6" si="0">F49</f>
        <v>0.17151813703537844</v>
      </c>
      <c r="F5">
        <f t="shared" ref="F5:F6" si="1">$C$4*E5</f>
        <v>3.3244714544036554E-2</v>
      </c>
      <c r="G5">
        <f>V34</f>
        <v>0.79033258873169521</v>
      </c>
      <c r="H5">
        <f t="shared" ref="H5:H18" si="2">G5*F5</f>
        <v>2.6274381307234647E-2</v>
      </c>
      <c r="I5">
        <f>V35</f>
        <v>0.13274592537436916</v>
      </c>
      <c r="J5">
        <f t="shared" ref="J5:J18" si="3">F5*I5</f>
        <v>4.4131003959548814E-3</v>
      </c>
      <c r="K5">
        <f>V36</f>
        <v>7.6921485893935618E-2</v>
      </c>
      <c r="L5">
        <f t="shared" ref="L5:L18" si="4">F5*K5</f>
        <v>2.5572328408470239E-3</v>
      </c>
      <c r="M5" t="str">
        <f>V37</f>
        <v xml:space="preserve"> </v>
      </c>
      <c r="N5" t="s">
        <v>1</v>
      </c>
      <c r="R5" s="4" t="s">
        <v>15</v>
      </c>
      <c r="S5" s="4"/>
      <c r="T5" s="4"/>
      <c r="U5" s="5">
        <v>9</v>
      </c>
    </row>
    <row r="6" spans="2:21" ht="15" thickBot="1">
      <c r="D6" s="20" t="str">
        <f>'1 Decision model'!D7</f>
        <v>SC13 - Pediatric Preparations</v>
      </c>
      <c r="E6">
        <f t="shared" si="0"/>
        <v>0.32803403493058664</v>
      </c>
      <c r="F6">
        <f t="shared" si="1"/>
        <v>6.3581601575735697E-2</v>
      </c>
      <c r="G6">
        <f>AC34</f>
        <v>0.41081871345029236</v>
      </c>
      <c r="H6">
        <f t="shared" si="2"/>
        <v>2.612051175845282E-2</v>
      </c>
      <c r="I6">
        <f>AC35</f>
        <v>0.13791423001949318</v>
      </c>
      <c r="J6">
        <f t="shared" si="3"/>
        <v>8.7688076247237831E-3</v>
      </c>
      <c r="K6">
        <f>AC36</f>
        <v>0.45126705653021437</v>
      </c>
      <c r="L6">
        <f t="shared" si="4"/>
        <v>2.8692282192559086E-2</v>
      </c>
      <c r="M6" t="str">
        <f>AC37</f>
        <v xml:space="preserve"> </v>
      </c>
      <c r="N6" t="s">
        <v>1</v>
      </c>
      <c r="R6" s="4"/>
      <c r="S6" s="4" t="s">
        <v>16</v>
      </c>
      <c r="T6" s="4"/>
      <c r="U6" s="5">
        <v>8</v>
      </c>
    </row>
    <row r="7" spans="2:21" ht="15" thickBot="1">
      <c r="H7" t="s">
        <v>1</v>
      </c>
      <c r="J7" t="s">
        <v>1</v>
      </c>
      <c r="L7" t="s">
        <v>1</v>
      </c>
      <c r="N7" t="s">
        <v>1</v>
      </c>
      <c r="R7" s="4" t="s">
        <v>17</v>
      </c>
      <c r="S7" s="4"/>
      <c r="T7" s="4"/>
      <c r="U7" s="5">
        <v>7</v>
      </c>
    </row>
    <row r="8" spans="2:21" ht="15" thickBot="1">
      <c r="B8" s="17" t="str">
        <f>'1 Decision model'!F4</f>
        <v>C2 Clinical Pharmacy</v>
      </c>
      <c r="C8">
        <f>G34</f>
        <v>0.14701750884478809</v>
      </c>
      <c r="D8" s="18" t="str">
        <f>'1 Decision model'!E10</f>
        <v>SC21 - Medicines Reconcilliation</v>
      </c>
      <c r="E8">
        <f>F61</f>
        <v>0.57924812030075179</v>
      </c>
      <c r="F8">
        <f>$C$8*E8</f>
        <v>8.5159615649642653E-2</v>
      </c>
      <c r="G8">
        <f>O50</f>
        <v>0.28589743589743594</v>
      </c>
      <c r="H8">
        <f t="shared" si="2"/>
        <v>2.4346915756243991E-2</v>
      </c>
      <c r="I8">
        <f>O51</f>
        <v>0.62735042735042734</v>
      </c>
      <c r="J8">
        <f t="shared" si="3"/>
        <v>5.3424921270801458E-2</v>
      </c>
      <c r="K8">
        <f>O52</f>
        <v>8.6752136752136735E-2</v>
      </c>
      <c r="L8">
        <f t="shared" si="4"/>
        <v>7.3877786225972032E-3</v>
      </c>
      <c r="M8" t="str">
        <f>O53</f>
        <v xml:space="preserve"> </v>
      </c>
      <c r="N8" t="s">
        <v>1</v>
      </c>
      <c r="R8" s="4"/>
      <c r="S8" s="4" t="s">
        <v>18</v>
      </c>
      <c r="T8" s="4"/>
      <c r="U8" s="5">
        <v>6</v>
      </c>
    </row>
    <row r="9" spans="2:21">
      <c r="D9" s="19" t="str">
        <f>'1 Decision model'!F10</f>
        <v>SC22 - Patient Intervention</v>
      </c>
      <c r="E9">
        <f t="shared" ref="E9:E10" si="5">F62</f>
        <v>0.17112781954887216</v>
      </c>
      <c r="F9">
        <f t="shared" ref="F9:F10" si="6">$C$8*E9</f>
        <v>2.5158785724115614E-2</v>
      </c>
      <c r="G9">
        <f>V50</f>
        <v>0.21957671957671956</v>
      </c>
      <c r="H9">
        <f t="shared" si="2"/>
        <v>5.5242836378349095E-3</v>
      </c>
      <c r="I9">
        <f>V51</f>
        <v>0.32275132275132273</v>
      </c>
      <c r="J9">
        <f t="shared" si="3"/>
        <v>8.1200313712754095E-3</v>
      </c>
      <c r="K9">
        <f>V52</f>
        <v>0.45767195767195767</v>
      </c>
      <c r="L9">
        <f t="shared" si="4"/>
        <v>1.1514470715005295E-2</v>
      </c>
      <c r="M9" t="str">
        <f>V53</f>
        <v xml:space="preserve"> </v>
      </c>
      <c r="N9" t="s">
        <v>1</v>
      </c>
      <c r="R9" s="4" t="s">
        <v>19</v>
      </c>
      <c r="S9" s="4"/>
      <c r="T9" s="4"/>
      <c r="U9" s="5">
        <v>5</v>
      </c>
    </row>
    <row r="10" spans="2:21" ht="15" thickBot="1">
      <c r="D10" s="20" t="str">
        <f>'1 Decision model'!G10</f>
        <v>SC23 - linical Visits/Ward Rounds</v>
      </c>
      <c r="E10">
        <f t="shared" si="5"/>
        <v>0.24962406015037594</v>
      </c>
      <c r="F10">
        <f t="shared" si="6"/>
        <v>3.6699107471029807E-2</v>
      </c>
      <c r="G10">
        <f>AC50</f>
        <v>0.45454545454545453</v>
      </c>
      <c r="H10">
        <f t="shared" si="2"/>
        <v>1.6681412486831731E-2</v>
      </c>
      <c r="I10">
        <f>AC51</f>
        <v>0.45454545454545453</v>
      </c>
      <c r="J10">
        <f t="shared" si="3"/>
        <v>1.6681412486831731E-2</v>
      </c>
      <c r="K10">
        <f>AC52</f>
        <v>9.0909090909090898E-2</v>
      </c>
      <c r="L10">
        <f t="shared" si="4"/>
        <v>3.3362824973663455E-3</v>
      </c>
      <c r="M10" t="str">
        <f>AC53</f>
        <v xml:space="preserve"> </v>
      </c>
      <c r="N10" t="s">
        <v>1</v>
      </c>
      <c r="R10" s="4"/>
      <c r="S10" s="4" t="s">
        <v>20</v>
      </c>
      <c r="T10" s="4"/>
      <c r="U10" s="5">
        <v>4</v>
      </c>
    </row>
    <row r="11" spans="2:21" ht="15" thickBot="1">
      <c r="H11" t="s">
        <v>1</v>
      </c>
      <c r="J11" t="s">
        <v>1</v>
      </c>
      <c r="L11" t="s">
        <v>1</v>
      </c>
      <c r="N11" t="s">
        <v>1</v>
      </c>
      <c r="R11" s="4" t="s">
        <v>21</v>
      </c>
      <c r="S11" s="4"/>
      <c r="T11" s="4"/>
      <c r="U11" s="5">
        <v>3</v>
      </c>
    </row>
    <row r="12" spans="2:21" ht="15" thickBot="1">
      <c r="B12" s="17" t="str">
        <f>'1 Decision model'!I4</f>
        <v>C3 - Supply Logistics</v>
      </c>
      <c r="C12">
        <f>G35</f>
        <v>0.59979342657688173</v>
      </c>
      <c r="D12" s="18" t="str">
        <f>'1 Decision model'!H7</f>
        <v>SC31 - Dispensing Errors</v>
      </c>
      <c r="E12">
        <f>F74</f>
        <v>0.54385152696556205</v>
      </c>
      <c r="F12">
        <f>$C$12*E12</f>
        <v>0.32619857090774385</v>
      </c>
      <c r="G12">
        <f>O66</f>
        <v>0.33333333333333331</v>
      </c>
      <c r="H12">
        <f t="shared" si="2"/>
        <v>0.10873285696924795</v>
      </c>
      <c r="I12">
        <f>O67</f>
        <v>0.33333333333333331</v>
      </c>
      <c r="J12">
        <f t="shared" si="3"/>
        <v>0.10873285696924795</v>
      </c>
      <c r="K12">
        <f>O68</f>
        <v>0.33333333333333331</v>
      </c>
      <c r="L12">
        <f t="shared" si="4"/>
        <v>0.10873285696924795</v>
      </c>
      <c r="M12" t="str">
        <f>O69</f>
        <v xml:space="preserve"> </v>
      </c>
      <c r="N12" t="s">
        <v>1</v>
      </c>
      <c r="R12" s="4"/>
      <c r="S12" s="4" t="s">
        <v>22</v>
      </c>
      <c r="T12" s="4"/>
      <c r="U12" s="5">
        <v>2</v>
      </c>
    </row>
    <row r="13" spans="2:21">
      <c r="D13" s="19" t="str">
        <f>'1 Decision model'!I7</f>
        <v>SC32 - Time or Speed of Turnaround</v>
      </c>
      <c r="E13">
        <f t="shared" ref="E13:E14" si="7">F75</f>
        <v>0.13313027940220923</v>
      </c>
      <c r="F13">
        <f t="shared" ref="F13:F14" si="8">$C$12*E13</f>
        <v>7.985066646378873E-2</v>
      </c>
      <c r="G13">
        <f>+V66</f>
        <v>0.1285014005602241</v>
      </c>
      <c r="H13">
        <f t="shared" si="2"/>
        <v>1.0260922476264169E-2</v>
      </c>
      <c r="I13">
        <f>V67</f>
        <v>0.27661064425770304</v>
      </c>
      <c r="J13">
        <f t="shared" si="3"/>
        <v>2.2087544294955564E-2</v>
      </c>
      <c r="K13">
        <f>V68</f>
        <v>0.59488795518207283</v>
      </c>
      <c r="L13">
        <f t="shared" si="4"/>
        <v>4.7502199692568997E-2</v>
      </c>
      <c r="M13" t="str">
        <f>V69</f>
        <v xml:space="preserve"> </v>
      </c>
      <c r="N13" t="s">
        <v>1</v>
      </c>
      <c r="R13" s="4" t="s">
        <v>23</v>
      </c>
      <c r="S13" s="4"/>
      <c r="T13" s="4"/>
      <c r="U13" s="5">
        <v>1</v>
      </c>
    </row>
    <row r="14" spans="2:21" ht="15" thickBot="1">
      <c r="D14" s="20" t="str">
        <f>'1 Decision model'!J7</f>
        <v>SC33 - Automation (Robots)</v>
      </c>
      <c r="E14">
        <f t="shared" si="7"/>
        <v>0.32301819363222867</v>
      </c>
      <c r="F14">
        <f t="shared" si="8"/>
        <v>0.19374418920534911</v>
      </c>
      <c r="G14">
        <f>AC66</f>
        <v>0.14285714285714288</v>
      </c>
      <c r="H14">
        <f t="shared" si="2"/>
        <v>2.7677741315049877E-2</v>
      </c>
      <c r="I14">
        <f>AC67</f>
        <v>0.14285714285714288</v>
      </c>
      <c r="J14">
        <f t="shared" si="3"/>
        <v>2.7677741315049877E-2</v>
      </c>
      <c r="K14">
        <f>AC68</f>
        <v>0.7142857142857143</v>
      </c>
      <c r="L14">
        <f t="shared" si="4"/>
        <v>0.13838870657524938</v>
      </c>
      <c r="M14" t="str">
        <f>AC69</f>
        <v xml:space="preserve"> </v>
      </c>
      <c r="N14" t="s">
        <v>1</v>
      </c>
    </row>
    <row r="15" spans="2:21" ht="15" thickBot="1">
      <c r="H15" t="s">
        <v>1</v>
      </c>
      <c r="J15" t="s">
        <v>1</v>
      </c>
      <c r="L15" t="s">
        <v>1</v>
      </c>
      <c r="N15" t="s">
        <v>1</v>
      </c>
    </row>
    <row r="16" spans="2:21" ht="15" thickBot="1">
      <c r="B16" s="17" t="str">
        <f>'1 Decision model'!L4</f>
        <v>C4 - Research</v>
      </c>
      <c r="C16">
        <f>G36</f>
        <v>5.9362830696258084E-2</v>
      </c>
      <c r="D16" s="18" t="str">
        <f>'1 Decision model'!K10</f>
        <v>SC41 - Publications</v>
      </c>
      <c r="E16">
        <f>F87</f>
        <v>0.26923076923076922</v>
      </c>
      <c r="F16">
        <f>$C$16*E16</f>
        <v>1.5982300572069483E-2</v>
      </c>
      <c r="G16">
        <f>+O82</f>
        <v>0.70130821559392986</v>
      </c>
      <c r="H16">
        <f t="shared" si="2"/>
        <v>1.1208518695283894E-2</v>
      </c>
      <c r="I16">
        <f>O83</f>
        <v>0.23643816500959355</v>
      </c>
      <c r="J16">
        <f t="shared" si="3"/>
        <v>3.7788258198918861E-3</v>
      </c>
      <c r="K16">
        <f>O84</f>
        <v>6.2253619396476535E-2</v>
      </c>
      <c r="L16">
        <f t="shared" si="4"/>
        <v>9.9495605689370282E-4</v>
      </c>
      <c r="M16" t="str">
        <f>O85</f>
        <v xml:space="preserve"> </v>
      </c>
      <c r="N16" t="s">
        <v>1</v>
      </c>
    </row>
    <row r="17" spans="2:29">
      <c r="D17" s="19" t="str">
        <f>'1 Decision model'!L10</f>
        <v>SC42 - Collaborations</v>
      </c>
      <c r="E17">
        <f t="shared" ref="E17:E18" si="9">F88</f>
        <v>0.38461538461538458</v>
      </c>
      <c r="F17">
        <f t="shared" ref="F17:F18" si="10">$C$16*E17</f>
        <v>2.2831857960099261E-2</v>
      </c>
      <c r="G17">
        <f>V82</f>
        <v>0.52032859927596775</v>
      </c>
      <c r="H17">
        <f t="shared" si="2"/>
        <v>1.1880068671246302E-2</v>
      </c>
      <c r="I17">
        <f>V83</f>
        <v>7.8390420495683649E-2</v>
      </c>
      <c r="J17">
        <f t="shared" si="3"/>
        <v>1.7897989461899029E-3</v>
      </c>
      <c r="K17">
        <f>V84</f>
        <v>0.40128098022834863</v>
      </c>
      <c r="L17">
        <f t="shared" si="4"/>
        <v>9.161990342663056E-3</v>
      </c>
      <c r="M17" t="str">
        <f>V85</f>
        <v xml:space="preserve"> </v>
      </c>
      <c r="N17" t="s">
        <v>1</v>
      </c>
    </row>
    <row r="18" spans="2:29" ht="15" thickBot="1">
      <c r="D18" s="20" t="str">
        <f>'1 Decision model'!M10</f>
        <v>SC43 - Grants</v>
      </c>
      <c r="E18">
        <f t="shared" si="9"/>
        <v>0.3461538461538462</v>
      </c>
      <c r="F18">
        <f t="shared" si="10"/>
        <v>2.054867216408934E-2</v>
      </c>
      <c r="G18">
        <f>AC82</f>
        <v>8.5603743860624595E-2</v>
      </c>
      <c r="H18">
        <f t="shared" si="2"/>
        <v>1.7590432686106503E-3</v>
      </c>
      <c r="I18">
        <f>AC83</f>
        <v>0.82573440830321576</v>
      </c>
      <c r="J18">
        <f t="shared" si="3"/>
        <v>1.6967745650831072E-2</v>
      </c>
      <c r="K18">
        <f>AC84</f>
        <v>8.8661847836159755E-2</v>
      </c>
      <c r="L18">
        <f t="shared" si="4"/>
        <v>1.8218832446476206E-3</v>
      </c>
      <c r="M18" t="str">
        <f>AC85</f>
        <v xml:space="preserve"> </v>
      </c>
      <c r="N18" t="s">
        <v>1</v>
      </c>
    </row>
    <row r="19" spans="2:29" ht="19" thickBot="1">
      <c r="B19" s="23" t="s">
        <v>5</v>
      </c>
      <c r="H19" s="24">
        <f>SUM(H4:H18)</f>
        <v>0.34487552571943764</v>
      </c>
      <c r="I19" t="s">
        <v>1</v>
      </c>
      <c r="J19" s="24">
        <f t="shared" ref="J19:L19" si="11">SUM(J4:J18)</f>
        <v>0.28117066545639186</v>
      </c>
      <c r="K19" t="s">
        <v>1</v>
      </c>
      <c r="L19" s="24">
        <f t="shared" si="11"/>
        <v>0.3739538088241704</v>
      </c>
      <c r="M19">
        <f>SUM(H19:L19)</f>
        <v>0.99999999999999989</v>
      </c>
      <c r="N19" t="s">
        <v>1</v>
      </c>
      <c r="O19" t="s">
        <v>1</v>
      </c>
    </row>
    <row r="22" spans="2:29">
      <c r="B22" s="11" t="s">
        <v>29</v>
      </c>
      <c r="J22" s="11" t="s">
        <v>31</v>
      </c>
    </row>
    <row r="24" spans="2:29">
      <c r="C24" t="str">
        <f>$B$4</f>
        <v>C1 Production</v>
      </c>
      <c r="D24" t="str">
        <f>$B$8</f>
        <v>C2 Clinical Pharmacy</v>
      </c>
      <c r="E24" t="str">
        <f>$B$12</f>
        <v>C3 - Supply Logistics</v>
      </c>
      <c r="F24" t="str">
        <f>$B$16</f>
        <v>C4 - Research</v>
      </c>
      <c r="J24" t="s">
        <v>25</v>
      </c>
      <c r="K24" t="str">
        <f>D4</f>
        <v>SC11 - Chemotherapy</v>
      </c>
      <c r="Q24" t="s">
        <v>25</v>
      </c>
      <c r="R24" t="str">
        <f>D5</f>
        <v>SC12 - TPN</v>
      </c>
      <c r="X24" t="s">
        <v>32</v>
      </c>
    </row>
    <row r="25" spans="2:29">
      <c r="B25" t="str">
        <f>$B$4</f>
        <v>C1 Production</v>
      </c>
      <c r="C25">
        <v>1</v>
      </c>
      <c r="D25" s="9">
        <v>3</v>
      </c>
      <c r="E25" s="9">
        <v>0.25</v>
      </c>
      <c r="F25" s="9">
        <v>2</v>
      </c>
    </row>
    <row r="26" spans="2:29">
      <c r="B26" t="str">
        <f>$B$8</f>
        <v>C2 Clinical Pharmacy</v>
      </c>
      <c r="C26">
        <f>1/D25</f>
        <v>0.33333333333333331</v>
      </c>
      <c r="D26">
        <v>1</v>
      </c>
      <c r="E26" s="9">
        <v>0.2</v>
      </c>
      <c r="F26" s="9">
        <v>5</v>
      </c>
      <c r="K26" t="str">
        <f>$G$2</f>
        <v>Alt 1 - Belgium</v>
      </c>
      <c r="L26" t="str">
        <f>$I$2</f>
        <v>Alt 2 - France</v>
      </c>
      <c r="M26" t="str">
        <f>$K$2</f>
        <v>Alt 3 - Swiss</v>
      </c>
      <c r="N26" t="s">
        <v>1</v>
      </c>
      <c r="R26" t="str">
        <f>$G$2</f>
        <v>Alt 1 - Belgium</v>
      </c>
      <c r="S26" t="str">
        <f>$I$2</f>
        <v>Alt 2 - France</v>
      </c>
      <c r="T26" t="str">
        <f>$K$2</f>
        <v>Alt 3 - Swiss</v>
      </c>
      <c r="U26" t="s">
        <v>1</v>
      </c>
      <c r="Y26" t="str">
        <f>$G$2</f>
        <v>Alt 1 - Belgium</v>
      </c>
      <c r="Z26" t="str">
        <f>$I$2</f>
        <v>Alt 2 - France</v>
      </c>
      <c r="AA26" t="str">
        <f>$K$2</f>
        <v>Alt 3 - Swiss</v>
      </c>
      <c r="AB26" t="s">
        <v>1</v>
      </c>
    </row>
    <row r="27" spans="2:29">
      <c r="B27" t="str">
        <f>$B$12</f>
        <v>C3 - Supply Logistics</v>
      </c>
      <c r="C27">
        <f>1/E25</f>
        <v>4</v>
      </c>
      <c r="D27">
        <f>1/E26</f>
        <v>5</v>
      </c>
      <c r="E27">
        <v>1</v>
      </c>
      <c r="F27" s="9">
        <v>9</v>
      </c>
      <c r="J27" t="str">
        <f>$G$2</f>
        <v>Alt 1 - Belgium</v>
      </c>
      <c r="K27">
        <v>1</v>
      </c>
      <c r="L27" s="6">
        <v>7</v>
      </c>
      <c r="M27" s="6">
        <v>7</v>
      </c>
      <c r="N27" s="8" t="s">
        <v>1</v>
      </c>
      <c r="Q27" t="str">
        <f>$G$2</f>
        <v>Alt 1 - Belgium</v>
      </c>
      <c r="R27">
        <v>1</v>
      </c>
      <c r="S27" s="6">
        <v>7</v>
      </c>
      <c r="T27" s="6">
        <v>9</v>
      </c>
      <c r="U27" s="8" t="s">
        <v>1</v>
      </c>
      <c r="X27" t="str">
        <f>$G$2</f>
        <v>Alt 1 - Belgium</v>
      </c>
      <c r="Y27">
        <v>1</v>
      </c>
      <c r="Z27" s="6">
        <v>6</v>
      </c>
      <c r="AA27" s="6">
        <v>0.5</v>
      </c>
      <c r="AB27" s="8" t="s">
        <v>1</v>
      </c>
    </row>
    <row r="28" spans="2:29">
      <c r="B28" t="str">
        <f>$B$16</f>
        <v>C4 - Research</v>
      </c>
      <c r="C28">
        <f>1/F25</f>
        <v>0.5</v>
      </c>
      <c r="D28">
        <f>1/F26</f>
        <v>0.2</v>
      </c>
      <c r="E28">
        <f>1/F27</f>
        <v>0.1111111111111111</v>
      </c>
      <c r="F28">
        <v>1</v>
      </c>
      <c r="J28" t="str">
        <f>$I$2</f>
        <v>Alt 2 - France</v>
      </c>
      <c r="K28">
        <f>1/L27</f>
        <v>0.14285714285714285</v>
      </c>
      <c r="L28">
        <v>1</v>
      </c>
      <c r="M28" s="6">
        <v>0.5</v>
      </c>
      <c r="N28" s="8" t="s">
        <v>1</v>
      </c>
      <c r="Q28" t="str">
        <f>$I$2</f>
        <v>Alt 2 - France</v>
      </c>
      <c r="R28">
        <f>1/S27</f>
        <v>0.14285714285714285</v>
      </c>
      <c r="S28">
        <v>1</v>
      </c>
      <c r="T28" s="6">
        <v>2</v>
      </c>
      <c r="U28" s="8" t="s">
        <v>1</v>
      </c>
      <c r="X28" t="str">
        <f>$I$2</f>
        <v>Alt 2 - France</v>
      </c>
      <c r="Y28">
        <f>1/Z27</f>
        <v>0.16666666666666666</v>
      </c>
      <c r="Z28">
        <v>1</v>
      </c>
      <c r="AA28" s="6">
        <v>0.5</v>
      </c>
      <c r="AB28" s="8" t="s">
        <v>1</v>
      </c>
    </row>
    <row r="29" spans="2:29">
      <c r="B29" t="s">
        <v>1</v>
      </c>
      <c r="C29">
        <f>SUM(C25:C28)</f>
        <v>5.833333333333333</v>
      </c>
      <c r="D29">
        <f t="shared" ref="D29:F29" si="12">SUM(D25:D28)</f>
        <v>9.1999999999999993</v>
      </c>
      <c r="E29">
        <f t="shared" si="12"/>
        <v>1.5611111111111111</v>
      </c>
      <c r="F29">
        <f t="shared" si="12"/>
        <v>17</v>
      </c>
      <c r="J29" t="str">
        <f>$K$2</f>
        <v>Alt 3 - Swiss</v>
      </c>
      <c r="K29">
        <f>1/M27</f>
        <v>0.14285714285714285</v>
      </c>
      <c r="L29">
        <f>1/M28</f>
        <v>2</v>
      </c>
      <c r="M29">
        <v>1</v>
      </c>
      <c r="N29" s="8" t="s">
        <v>1</v>
      </c>
      <c r="Q29" t="str">
        <f>$K$2</f>
        <v>Alt 3 - Swiss</v>
      </c>
      <c r="R29">
        <f>1/T27</f>
        <v>0.1111111111111111</v>
      </c>
      <c r="S29">
        <f>1/T28</f>
        <v>0.5</v>
      </c>
      <c r="T29">
        <v>1</v>
      </c>
      <c r="U29" s="8" t="s">
        <v>1</v>
      </c>
      <c r="X29" t="str">
        <f>$K$2</f>
        <v>Alt 3 - Swiss</v>
      </c>
      <c r="Y29">
        <f>1/AA27</f>
        <v>2</v>
      </c>
      <c r="Z29">
        <f>1/AA28</f>
        <v>2</v>
      </c>
      <c r="AA29">
        <v>1</v>
      </c>
      <c r="AB29" s="8" t="s">
        <v>1</v>
      </c>
    </row>
    <row r="30" spans="2:29">
      <c r="J30" t="s">
        <v>1</v>
      </c>
      <c r="K30" t="s">
        <v>1</v>
      </c>
      <c r="L30" t="s">
        <v>1</v>
      </c>
      <c r="M30" t="s">
        <v>1</v>
      </c>
      <c r="N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</row>
    <row r="31" spans="2:29">
      <c r="B31" t="s">
        <v>2</v>
      </c>
      <c r="G31" t="s">
        <v>7</v>
      </c>
      <c r="J31" t="s">
        <v>1</v>
      </c>
      <c r="K31">
        <f>SUM(K27:K30)</f>
        <v>1.2857142857142856</v>
      </c>
      <c r="L31">
        <f t="shared" ref="L31" si="13">SUM(L27:L30)</f>
        <v>10</v>
      </c>
      <c r="M31">
        <f t="shared" ref="M31" si="14">SUM(M27:M30)</f>
        <v>8.5</v>
      </c>
      <c r="N31" t="s">
        <v>1</v>
      </c>
      <c r="Q31" t="s">
        <v>1</v>
      </c>
      <c r="R31">
        <f>SUM(R27:R30)</f>
        <v>1.253968253968254</v>
      </c>
      <c r="S31">
        <f t="shared" ref="S31:T31" si="15">SUM(S27:S30)</f>
        <v>8.5</v>
      </c>
      <c r="T31">
        <f t="shared" si="15"/>
        <v>12</v>
      </c>
      <c r="U31" t="s">
        <v>1</v>
      </c>
      <c r="X31" t="s">
        <v>1</v>
      </c>
      <c r="Y31">
        <f>SUM(Y27:Y30)</f>
        <v>3.166666666666667</v>
      </c>
      <c r="Z31">
        <f t="shared" ref="Z31:AA31" si="16">SUM(Z27:Z30)</f>
        <v>9</v>
      </c>
      <c r="AA31">
        <f t="shared" si="16"/>
        <v>2</v>
      </c>
      <c r="AB31" t="s">
        <v>1</v>
      </c>
    </row>
    <row r="32" spans="2:29">
      <c r="C32" t="str">
        <f>$B$4</f>
        <v>C1 Production</v>
      </c>
      <c r="D32" t="str">
        <f>$B$8</f>
        <v>C2 Clinical Pharmacy</v>
      </c>
      <c r="E32" t="str">
        <f>$B$12</f>
        <v>C3 - Supply Logistics</v>
      </c>
      <c r="F32" t="str">
        <f>$B$16</f>
        <v>C4 - Research</v>
      </c>
      <c r="G32" t="s">
        <v>8</v>
      </c>
      <c r="O32" t="s">
        <v>9</v>
      </c>
      <c r="V32" t="s">
        <v>9</v>
      </c>
      <c r="AC32" t="s">
        <v>9</v>
      </c>
    </row>
    <row r="33" spans="2:29">
      <c r="B33" t="str">
        <f>$B$4</f>
        <v>C1 Production</v>
      </c>
      <c r="C33">
        <f>C25/$C$29</f>
        <v>0.17142857142857143</v>
      </c>
      <c r="D33">
        <f>D25/$D$29</f>
        <v>0.32608695652173914</v>
      </c>
      <c r="E33">
        <f>E25/$E$29</f>
        <v>0.16014234875444841</v>
      </c>
      <c r="F33">
        <f>F25/$F$29</f>
        <v>0.11764705882352941</v>
      </c>
      <c r="G33">
        <f>AVERAGE(C33:F33)</f>
        <v>0.1938262338820721</v>
      </c>
      <c r="K33" t="str">
        <f>$G$2</f>
        <v>Alt 1 - Belgium</v>
      </c>
      <c r="L33" t="str">
        <f>$I$2</f>
        <v>Alt 2 - France</v>
      </c>
      <c r="M33" t="str">
        <f>$K$2</f>
        <v>Alt 3 - Swiss</v>
      </c>
      <c r="N33" t="s">
        <v>1</v>
      </c>
      <c r="O33" t="s">
        <v>10</v>
      </c>
      <c r="R33" t="str">
        <f>$G$2</f>
        <v>Alt 1 - Belgium</v>
      </c>
      <c r="S33" t="str">
        <f>$I$2</f>
        <v>Alt 2 - France</v>
      </c>
      <c r="T33" t="str">
        <f>$K$2</f>
        <v>Alt 3 - Swiss</v>
      </c>
      <c r="U33" t="s">
        <v>1</v>
      </c>
      <c r="V33" t="s">
        <v>10</v>
      </c>
      <c r="Y33" t="str">
        <f>$G$2</f>
        <v>Alt 1 - Belgium</v>
      </c>
      <c r="Z33" t="str">
        <f>$I$2</f>
        <v>Alt 2 - France</v>
      </c>
      <c r="AA33" t="str">
        <f>$K$2</f>
        <v>Alt 3 - Swiss</v>
      </c>
      <c r="AB33" t="s">
        <v>1</v>
      </c>
      <c r="AC33" t="s">
        <v>10</v>
      </c>
    </row>
    <row r="34" spans="2:29">
      <c r="B34" t="str">
        <f>$B$8</f>
        <v>C2 Clinical Pharmacy</v>
      </c>
      <c r="C34">
        <f t="shared" ref="C34:C36" si="17">C26/$C$29</f>
        <v>5.7142857142857141E-2</v>
      </c>
      <c r="D34">
        <f t="shared" ref="D34:D36" si="18">D26/$D$29</f>
        <v>0.10869565217391305</v>
      </c>
      <c r="E34">
        <f t="shared" ref="E34:E36" si="19">E26/$E$29</f>
        <v>0.12811387900355872</v>
      </c>
      <c r="F34">
        <f t="shared" ref="F34:F36" si="20">F26/$F$29</f>
        <v>0.29411764705882354</v>
      </c>
      <c r="G34">
        <f t="shared" ref="G34:G36" si="21">AVERAGE(C34:F34)</f>
        <v>0.14701750884478809</v>
      </c>
      <c r="J34" t="str">
        <f>$G$2</f>
        <v>Alt 1 - Belgium</v>
      </c>
      <c r="K34">
        <f>K27/K31</f>
        <v>0.7777777777777779</v>
      </c>
      <c r="L34">
        <f>L27/L31</f>
        <v>0.7</v>
      </c>
      <c r="M34">
        <f>M27/M31</f>
        <v>0.82352941176470584</v>
      </c>
      <c r="N34" t="s">
        <v>1</v>
      </c>
      <c r="O34">
        <f>AVERAGE(K34:N34)</f>
        <v>0.76710239651416112</v>
      </c>
      <c r="Q34" t="str">
        <f>$G$2</f>
        <v>Alt 1 - Belgium</v>
      </c>
      <c r="R34">
        <f>R27/R31</f>
        <v>0.79746835443037978</v>
      </c>
      <c r="S34">
        <f>S27/S31</f>
        <v>0.82352941176470584</v>
      </c>
      <c r="T34">
        <f>T27/T31</f>
        <v>0.75</v>
      </c>
      <c r="U34" t="s">
        <v>1</v>
      </c>
      <c r="V34">
        <f>AVERAGE(R34:U34)</f>
        <v>0.79033258873169521</v>
      </c>
      <c r="X34" t="str">
        <f>$G$2</f>
        <v>Alt 1 - Belgium</v>
      </c>
      <c r="Y34">
        <f>Y27/Y31</f>
        <v>0.31578947368421051</v>
      </c>
      <c r="Z34">
        <f>Z27/Z31</f>
        <v>0.66666666666666663</v>
      </c>
      <c r="AA34">
        <f>AA27/AA31</f>
        <v>0.25</v>
      </c>
      <c r="AB34" t="s">
        <v>1</v>
      </c>
      <c r="AC34">
        <f>AVERAGE(Y34:AB34)</f>
        <v>0.41081871345029236</v>
      </c>
    </row>
    <row r="35" spans="2:29">
      <c r="B35" t="str">
        <f>$B$12</f>
        <v>C3 - Supply Logistics</v>
      </c>
      <c r="C35">
        <f t="shared" si="17"/>
        <v>0.68571428571428572</v>
      </c>
      <c r="D35">
        <f t="shared" si="18"/>
        <v>0.5434782608695653</v>
      </c>
      <c r="E35">
        <f t="shared" si="19"/>
        <v>0.64056939501779364</v>
      </c>
      <c r="F35">
        <f t="shared" si="20"/>
        <v>0.52941176470588236</v>
      </c>
      <c r="G35">
        <f t="shared" si="21"/>
        <v>0.59979342657688173</v>
      </c>
      <c r="J35" t="str">
        <f>$I$2</f>
        <v>Alt 2 - France</v>
      </c>
      <c r="K35">
        <f>K28/K31</f>
        <v>0.11111111111111112</v>
      </c>
      <c r="L35">
        <f>L28/L31</f>
        <v>0.1</v>
      </c>
      <c r="M35">
        <f>M28/M31</f>
        <v>5.8823529411764705E-2</v>
      </c>
      <c r="N35" t="s">
        <v>1</v>
      </c>
      <c r="O35">
        <f t="shared" ref="O35:O36" si="22">AVERAGE(K35:N35)</f>
        <v>8.997821350762529E-2</v>
      </c>
      <c r="Q35" t="str">
        <f>$I$2</f>
        <v>Alt 2 - France</v>
      </c>
      <c r="R35">
        <f>R28/R31</f>
        <v>0.11392405063291139</v>
      </c>
      <c r="S35">
        <f>S28/S31</f>
        <v>0.11764705882352941</v>
      </c>
      <c r="T35">
        <f>T28/T31</f>
        <v>0.16666666666666666</v>
      </c>
      <c r="U35" t="s">
        <v>1</v>
      </c>
      <c r="V35">
        <f t="shared" ref="V35:V36" si="23">AVERAGE(R35:U35)</f>
        <v>0.13274592537436916</v>
      </c>
      <c r="X35" t="str">
        <f>$I$2</f>
        <v>Alt 2 - France</v>
      </c>
      <c r="Y35">
        <f>Y28/Y31</f>
        <v>5.2631578947368411E-2</v>
      </c>
      <c r="Z35">
        <f>Z28/Z31</f>
        <v>0.1111111111111111</v>
      </c>
      <c r="AA35">
        <f>AA28/AA31</f>
        <v>0.25</v>
      </c>
      <c r="AB35" t="s">
        <v>1</v>
      </c>
      <c r="AC35">
        <f t="shared" ref="AC35:AC36" si="24">AVERAGE(Y35:AB35)</f>
        <v>0.13791423001949318</v>
      </c>
    </row>
    <row r="36" spans="2:29">
      <c r="B36" t="str">
        <f>$B$16</f>
        <v>C4 - Research</v>
      </c>
      <c r="C36">
        <f t="shared" si="17"/>
        <v>8.5714285714285715E-2</v>
      </c>
      <c r="D36">
        <f t="shared" si="18"/>
        <v>2.1739130434782612E-2</v>
      </c>
      <c r="E36">
        <f t="shared" si="19"/>
        <v>7.1174377224199281E-2</v>
      </c>
      <c r="F36">
        <f t="shared" si="20"/>
        <v>5.8823529411764705E-2</v>
      </c>
      <c r="G36">
        <f t="shared" si="21"/>
        <v>5.9362830696258084E-2</v>
      </c>
      <c r="J36" t="str">
        <f>$K$2</f>
        <v>Alt 3 - Swiss</v>
      </c>
      <c r="K36">
        <f>K29/K31</f>
        <v>0.11111111111111112</v>
      </c>
      <c r="L36">
        <f>L29/L31</f>
        <v>0.2</v>
      </c>
      <c r="M36">
        <f>M29/M31</f>
        <v>0.11764705882352941</v>
      </c>
      <c r="N36" t="s">
        <v>1</v>
      </c>
      <c r="O36">
        <f t="shared" si="22"/>
        <v>0.14291938997821352</v>
      </c>
      <c r="Q36" t="str">
        <f>$K$2</f>
        <v>Alt 3 - Swiss</v>
      </c>
      <c r="R36">
        <f>R29/R31</f>
        <v>8.8607594936708861E-2</v>
      </c>
      <c r="S36">
        <f>S29/S31</f>
        <v>5.8823529411764705E-2</v>
      </c>
      <c r="T36">
        <f>T29/T31</f>
        <v>8.3333333333333329E-2</v>
      </c>
      <c r="U36" t="s">
        <v>1</v>
      </c>
      <c r="V36">
        <f t="shared" si="23"/>
        <v>7.6921485893935618E-2</v>
      </c>
      <c r="X36" t="str">
        <f>$K$2</f>
        <v>Alt 3 - Swiss</v>
      </c>
      <c r="Y36">
        <f>Y29/Y31</f>
        <v>0.63157894736842102</v>
      </c>
      <c r="Z36">
        <f>Z29/Z31</f>
        <v>0.22222222222222221</v>
      </c>
      <c r="AA36">
        <f>AA29/AA31</f>
        <v>0.5</v>
      </c>
      <c r="AB36" t="s">
        <v>1</v>
      </c>
      <c r="AC36">
        <f t="shared" si="24"/>
        <v>0.45126705653021437</v>
      </c>
    </row>
    <row r="37" spans="2:29">
      <c r="J37" t="s">
        <v>1</v>
      </c>
      <c r="K37" t="s">
        <v>1</v>
      </c>
      <c r="L37" t="s">
        <v>1</v>
      </c>
      <c r="M37" t="s">
        <v>1</v>
      </c>
      <c r="N37" t="s">
        <v>1</v>
      </c>
      <c r="O37" t="s">
        <v>1</v>
      </c>
      <c r="Q37" t="s">
        <v>1</v>
      </c>
      <c r="R37" t="s">
        <v>1</v>
      </c>
      <c r="S37" t="s">
        <v>1</v>
      </c>
      <c r="T37" t="s">
        <v>1</v>
      </c>
      <c r="U37" t="s">
        <v>1</v>
      </c>
      <c r="V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</row>
    <row r="39" spans="2:29">
      <c r="B39" s="11" t="s">
        <v>30</v>
      </c>
    </row>
    <row r="40" spans="2:29">
      <c r="C40" t="str">
        <f>D4</f>
        <v>SC11 - Chemotherapy</v>
      </c>
      <c r="D40" t="str">
        <f>D5</f>
        <v>SC12 - TPN</v>
      </c>
      <c r="E40" t="str">
        <f>D6</f>
        <v>SC13 - Pediatric Preparations</v>
      </c>
      <c r="J40" t="s">
        <v>25</v>
      </c>
      <c r="K40" t="str">
        <f>D8</f>
        <v>SC21 - Medicines Reconcilliation</v>
      </c>
      <c r="Q40" t="s">
        <v>25</v>
      </c>
      <c r="R40" t="str">
        <f>D9</f>
        <v>SC22 - Patient Intervention</v>
      </c>
      <c r="X40" t="s">
        <v>25</v>
      </c>
      <c r="Y40" t="str">
        <f>D10</f>
        <v>SC23 - linical Visits/Ward Rounds</v>
      </c>
    </row>
    <row r="41" spans="2:29">
      <c r="B41" t="str">
        <f>D4</f>
        <v>SC11 - Chemotherapy</v>
      </c>
      <c r="C41">
        <v>1</v>
      </c>
      <c r="D41" s="10">
        <v>5</v>
      </c>
      <c r="E41" s="10">
        <v>1</v>
      </c>
    </row>
    <row r="42" spans="2:29">
      <c r="B42" t="str">
        <f t="shared" ref="B42:B43" si="25">D5</f>
        <v>SC12 - TPN</v>
      </c>
      <c r="C42">
        <f>1/D41</f>
        <v>0.2</v>
      </c>
      <c r="D42">
        <v>1</v>
      </c>
      <c r="E42" s="10">
        <v>0.8</v>
      </c>
      <c r="K42" t="str">
        <f>$G$2</f>
        <v>Alt 1 - Belgium</v>
      </c>
      <c r="L42" t="str">
        <f>$I$2</f>
        <v>Alt 2 - France</v>
      </c>
      <c r="M42" t="str">
        <f>$K$2</f>
        <v>Alt 3 - Swiss</v>
      </c>
      <c r="N42" t="s">
        <v>1</v>
      </c>
      <c r="R42" t="str">
        <f>$G$2</f>
        <v>Alt 1 - Belgium</v>
      </c>
      <c r="S42" t="str">
        <f>$I$2</f>
        <v>Alt 2 - France</v>
      </c>
      <c r="T42" t="str">
        <f>$K$2</f>
        <v>Alt 3 - Swiss</v>
      </c>
      <c r="U42" t="s">
        <v>1</v>
      </c>
      <c r="Y42" t="str">
        <f>$G$2</f>
        <v>Alt 1 - Belgium</v>
      </c>
      <c r="Z42" t="str">
        <f>$I$2</f>
        <v>Alt 2 - France</v>
      </c>
      <c r="AA42" t="str">
        <f>$K$2</f>
        <v>Alt 3 - Swiss</v>
      </c>
      <c r="AB42" t="s">
        <v>1</v>
      </c>
    </row>
    <row r="43" spans="2:29">
      <c r="B43" t="str">
        <f t="shared" si="25"/>
        <v>SC13 - Pediatric Preparations</v>
      </c>
      <c r="C43">
        <f>1/E41</f>
        <v>1</v>
      </c>
      <c r="D43">
        <f>1/E42</f>
        <v>1.25</v>
      </c>
      <c r="E43">
        <v>1</v>
      </c>
      <c r="J43" t="str">
        <f>$G$2</f>
        <v>Alt 1 - Belgium</v>
      </c>
      <c r="K43">
        <v>1</v>
      </c>
      <c r="L43" s="6">
        <v>0.5</v>
      </c>
      <c r="M43" s="6">
        <v>3</v>
      </c>
      <c r="N43" s="8" t="s">
        <v>1</v>
      </c>
      <c r="Q43" t="str">
        <f>$G$2</f>
        <v>Alt 1 - Belgium</v>
      </c>
      <c r="R43">
        <v>1</v>
      </c>
      <c r="S43" s="6">
        <v>0.25</v>
      </c>
      <c r="T43" s="6">
        <v>1</v>
      </c>
      <c r="U43" s="8" t="s">
        <v>1</v>
      </c>
      <c r="X43" t="str">
        <f>$G$2</f>
        <v>Alt 1 - Belgium</v>
      </c>
      <c r="Y43">
        <v>1</v>
      </c>
      <c r="Z43" s="6">
        <v>1</v>
      </c>
      <c r="AA43" s="6">
        <v>5</v>
      </c>
      <c r="AB43" s="8" t="s">
        <v>1</v>
      </c>
    </row>
    <row r="44" spans="2:29">
      <c r="C44">
        <f>SUM(C41:C43)</f>
        <v>2.2000000000000002</v>
      </c>
      <c r="D44">
        <f t="shared" ref="D44:E44" si="26">SUM(D41:D43)</f>
        <v>7.25</v>
      </c>
      <c r="E44">
        <f t="shared" si="26"/>
        <v>2.8</v>
      </c>
      <c r="J44" t="str">
        <f>$I$2</f>
        <v>Alt 2 - France</v>
      </c>
      <c r="K44">
        <f>1/L43</f>
        <v>2</v>
      </c>
      <c r="L44">
        <v>1</v>
      </c>
      <c r="M44" s="6">
        <v>8</v>
      </c>
      <c r="N44" s="8" t="s">
        <v>1</v>
      </c>
      <c r="Q44" t="str">
        <f>$I$2</f>
        <v>Alt 2 - France</v>
      </c>
      <c r="R44">
        <f>1/S43</f>
        <v>4</v>
      </c>
      <c r="S44">
        <v>1</v>
      </c>
      <c r="T44" s="6">
        <v>0.25</v>
      </c>
      <c r="U44" s="8" t="s">
        <v>1</v>
      </c>
      <c r="X44" t="str">
        <f>$I$2</f>
        <v>Alt 2 - France</v>
      </c>
      <c r="Y44">
        <f>1/Z43</f>
        <v>1</v>
      </c>
      <c r="Z44">
        <v>1</v>
      </c>
      <c r="AA44" s="6">
        <v>5</v>
      </c>
      <c r="AB44" s="8" t="s">
        <v>1</v>
      </c>
    </row>
    <row r="45" spans="2:29">
      <c r="J45" t="str">
        <f>$K$2</f>
        <v>Alt 3 - Swiss</v>
      </c>
      <c r="K45">
        <f>1/M43</f>
        <v>0.33333333333333331</v>
      </c>
      <c r="L45">
        <f>1/M44</f>
        <v>0.125</v>
      </c>
      <c r="M45">
        <v>1</v>
      </c>
      <c r="N45" s="8" t="s">
        <v>1</v>
      </c>
      <c r="Q45" t="str">
        <f>$K$2</f>
        <v>Alt 3 - Swiss</v>
      </c>
      <c r="R45">
        <f>1/T43</f>
        <v>1</v>
      </c>
      <c r="S45">
        <f>1/T44</f>
        <v>4</v>
      </c>
      <c r="T45">
        <v>1</v>
      </c>
      <c r="U45" s="8" t="s">
        <v>1</v>
      </c>
      <c r="X45" t="str">
        <f>$K$2</f>
        <v>Alt 3 - Swiss</v>
      </c>
      <c r="Y45">
        <f>1/AA43</f>
        <v>0.2</v>
      </c>
      <c r="Z45">
        <f>1/AA44</f>
        <v>0.2</v>
      </c>
      <c r="AA45">
        <v>1</v>
      </c>
      <c r="AB45" s="8" t="s">
        <v>1</v>
      </c>
    </row>
    <row r="46" spans="2:29">
      <c r="B46" t="s">
        <v>2</v>
      </c>
      <c r="F46" t="s">
        <v>7</v>
      </c>
      <c r="J46" t="s">
        <v>1</v>
      </c>
      <c r="K46" t="s">
        <v>1</v>
      </c>
      <c r="L46" t="s">
        <v>1</v>
      </c>
      <c r="M46" t="s">
        <v>1</v>
      </c>
      <c r="N46" t="s">
        <v>1</v>
      </c>
      <c r="Q46" t="s">
        <v>1</v>
      </c>
      <c r="R46" t="s">
        <v>1</v>
      </c>
      <c r="S46" t="s">
        <v>1</v>
      </c>
      <c r="T46" t="s">
        <v>1</v>
      </c>
      <c r="U46" t="s">
        <v>1</v>
      </c>
      <c r="X46" t="s">
        <v>1</v>
      </c>
      <c r="Y46" t="s">
        <v>1</v>
      </c>
      <c r="Z46" t="s">
        <v>1</v>
      </c>
      <c r="AA46" t="s">
        <v>1</v>
      </c>
      <c r="AB46" t="s">
        <v>1</v>
      </c>
    </row>
    <row r="47" spans="2:29">
      <c r="C47" t="str">
        <f>C40</f>
        <v>SC11 - Chemotherapy</v>
      </c>
      <c r="D47" t="str">
        <f t="shared" ref="D47:E47" si="27">D40</f>
        <v>SC12 - TPN</v>
      </c>
      <c r="E47" t="str">
        <f t="shared" si="27"/>
        <v>SC13 - Pediatric Preparations</v>
      </c>
      <c r="F47" t="s">
        <v>11</v>
      </c>
      <c r="J47" t="s">
        <v>1</v>
      </c>
      <c r="K47">
        <f>SUM(K43:K46)</f>
        <v>3.3333333333333335</v>
      </c>
      <c r="L47">
        <f t="shared" ref="L47:M47" si="28">SUM(L43:L46)</f>
        <v>1.625</v>
      </c>
      <c r="M47">
        <f t="shared" si="28"/>
        <v>12</v>
      </c>
      <c r="N47" t="s">
        <v>1</v>
      </c>
      <c r="Q47" t="s">
        <v>1</v>
      </c>
      <c r="R47">
        <f>SUM(R43:R46)</f>
        <v>6</v>
      </c>
      <c r="S47">
        <f t="shared" ref="S47:T47" si="29">SUM(S43:S46)</f>
        <v>5.25</v>
      </c>
      <c r="T47">
        <f t="shared" si="29"/>
        <v>2.25</v>
      </c>
      <c r="U47" t="s">
        <v>1</v>
      </c>
      <c r="X47" t="s">
        <v>1</v>
      </c>
      <c r="Y47">
        <f>SUM(Y43:Y46)</f>
        <v>2.2000000000000002</v>
      </c>
      <c r="Z47">
        <f t="shared" ref="Z47:AA47" si="30">SUM(Z43:Z46)</f>
        <v>2.2000000000000002</v>
      </c>
      <c r="AA47">
        <f t="shared" si="30"/>
        <v>11</v>
      </c>
      <c r="AB47" t="s">
        <v>1</v>
      </c>
    </row>
    <row r="48" spans="2:29">
      <c r="B48" t="str">
        <f>B41</f>
        <v>SC11 - Chemotherapy</v>
      </c>
      <c r="C48">
        <f>C41/C44</f>
        <v>0.45454545454545453</v>
      </c>
      <c r="D48">
        <f t="shared" ref="D48:E48" si="31">D41/D44</f>
        <v>0.68965517241379315</v>
      </c>
      <c r="E48">
        <f t="shared" si="31"/>
        <v>0.35714285714285715</v>
      </c>
      <c r="F48">
        <f>AVERAGE(C48:E48)</f>
        <v>0.50044782803403498</v>
      </c>
      <c r="O48" t="s">
        <v>9</v>
      </c>
      <c r="V48" t="s">
        <v>9</v>
      </c>
      <c r="AC48" t="s">
        <v>9</v>
      </c>
    </row>
    <row r="49" spans="2:29">
      <c r="B49" t="str">
        <f t="shared" ref="B49:B50" si="32">B42</f>
        <v>SC12 - TPN</v>
      </c>
      <c r="C49">
        <f>C42/C44</f>
        <v>9.0909090909090912E-2</v>
      </c>
      <c r="D49">
        <f t="shared" ref="D49:E49" si="33">D42/D44</f>
        <v>0.13793103448275862</v>
      </c>
      <c r="E49">
        <f t="shared" si="33"/>
        <v>0.28571428571428575</v>
      </c>
      <c r="F49">
        <f t="shared" ref="F49:F50" si="34">AVERAGE(C49:E49)</f>
        <v>0.17151813703537844</v>
      </c>
      <c r="K49" t="str">
        <f>$G$2</f>
        <v>Alt 1 - Belgium</v>
      </c>
      <c r="L49" t="str">
        <f>$I$2</f>
        <v>Alt 2 - France</v>
      </c>
      <c r="M49" t="str">
        <f>$K$2</f>
        <v>Alt 3 - Swiss</v>
      </c>
      <c r="N49" t="s">
        <v>1</v>
      </c>
      <c r="O49" t="s">
        <v>10</v>
      </c>
      <c r="R49" t="str">
        <f>$G$2</f>
        <v>Alt 1 - Belgium</v>
      </c>
      <c r="S49" t="str">
        <f>$I$2</f>
        <v>Alt 2 - France</v>
      </c>
      <c r="T49" t="str">
        <f>$K$2</f>
        <v>Alt 3 - Swiss</v>
      </c>
      <c r="U49" t="s">
        <v>1</v>
      </c>
      <c r="V49" t="s">
        <v>10</v>
      </c>
      <c r="Y49" t="str">
        <f>$G$2</f>
        <v>Alt 1 - Belgium</v>
      </c>
      <c r="Z49" t="str">
        <f>$I$2</f>
        <v>Alt 2 - France</v>
      </c>
      <c r="AA49" t="str">
        <f>$K$2</f>
        <v>Alt 3 - Swiss</v>
      </c>
      <c r="AB49" t="s">
        <v>1</v>
      </c>
      <c r="AC49" t="s">
        <v>10</v>
      </c>
    </row>
    <row r="50" spans="2:29">
      <c r="B50" t="str">
        <f t="shared" si="32"/>
        <v>SC13 - Pediatric Preparations</v>
      </c>
      <c r="C50">
        <f>C43/C44</f>
        <v>0.45454545454545453</v>
      </c>
      <c r="D50">
        <f t="shared" ref="D50:E50" si="35">D43/D44</f>
        <v>0.17241379310344829</v>
      </c>
      <c r="E50">
        <f t="shared" si="35"/>
        <v>0.35714285714285715</v>
      </c>
      <c r="F50">
        <f t="shared" si="34"/>
        <v>0.32803403493058664</v>
      </c>
      <c r="J50" t="str">
        <f>$G$2</f>
        <v>Alt 1 - Belgium</v>
      </c>
      <c r="K50">
        <f>K43/K47</f>
        <v>0.3</v>
      </c>
      <c r="L50">
        <f>L43/L47</f>
        <v>0.30769230769230771</v>
      </c>
      <c r="M50">
        <f>M43/M47</f>
        <v>0.25</v>
      </c>
      <c r="N50" t="s">
        <v>1</v>
      </c>
      <c r="O50">
        <f>AVERAGE(K50:N50)</f>
        <v>0.28589743589743594</v>
      </c>
      <c r="Q50" t="str">
        <f>$G$2</f>
        <v>Alt 1 - Belgium</v>
      </c>
      <c r="R50">
        <f>R43/R47</f>
        <v>0.16666666666666666</v>
      </c>
      <c r="S50">
        <f>S43/S47</f>
        <v>4.7619047619047616E-2</v>
      </c>
      <c r="T50">
        <f>T43/T47</f>
        <v>0.44444444444444442</v>
      </c>
      <c r="U50" t="s">
        <v>1</v>
      </c>
      <c r="V50">
        <f>AVERAGE(R50:U50)</f>
        <v>0.21957671957671956</v>
      </c>
      <c r="X50" t="str">
        <f>$G$2</f>
        <v>Alt 1 - Belgium</v>
      </c>
      <c r="Y50">
        <f>Y43/Y47</f>
        <v>0.45454545454545453</v>
      </c>
      <c r="Z50">
        <f>Z43/Z47</f>
        <v>0.45454545454545453</v>
      </c>
      <c r="AA50">
        <f>AA43/AA47</f>
        <v>0.45454545454545453</v>
      </c>
      <c r="AB50" t="s">
        <v>1</v>
      </c>
      <c r="AC50">
        <f>AVERAGE(Y50:AB50)</f>
        <v>0.45454545454545453</v>
      </c>
    </row>
    <row r="51" spans="2:29">
      <c r="J51" t="str">
        <f>$I$2</f>
        <v>Alt 2 - France</v>
      </c>
      <c r="K51">
        <f>K44/K47</f>
        <v>0.6</v>
      </c>
      <c r="L51">
        <f>L44/L47</f>
        <v>0.61538461538461542</v>
      </c>
      <c r="M51">
        <f>M44/M47</f>
        <v>0.66666666666666663</v>
      </c>
      <c r="N51" t="s">
        <v>1</v>
      </c>
      <c r="O51">
        <f t="shared" ref="O51:O52" si="36">AVERAGE(K51:N51)</f>
        <v>0.62735042735042734</v>
      </c>
      <c r="Q51" t="str">
        <f>$I$2</f>
        <v>Alt 2 - France</v>
      </c>
      <c r="R51">
        <f>R44/R47</f>
        <v>0.66666666666666663</v>
      </c>
      <c r="S51">
        <f>S44/S47</f>
        <v>0.19047619047619047</v>
      </c>
      <c r="T51">
        <f>T44/T47</f>
        <v>0.1111111111111111</v>
      </c>
      <c r="U51" t="s">
        <v>1</v>
      </c>
      <c r="V51">
        <f t="shared" ref="V51:V52" si="37">AVERAGE(R51:U51)</f>
        <v>0.32275132275132273</v>
      </c>
      <c r="X51" t="str">
        <f>$I$2</f>
        <v>Alt 2 - France</v>
      </c>
      <c r="Y51">
        <f>Y44/Y47</f>
        <v>0.45454545454545453</v>
      </c>
      <c r="Z51">
        <f>Z44/Z47</f>
        <v>0.45454545454545453</v>
      </c>
      <c r="AA51">
        <f>AA44/AA47</f>
        <v>0.45454545454545453</v>
      </c>
      <c r="AB51" t="s">
        <v>1</v>
      </c>
      <c r="AC51">
        <f t="shared" ref="AC51:AC52" si="38">AVERAGE(Y51:AB51)</f>
        <v>0.45454545454545453</v>
      </c>
    </row>
    <row r="52" spans="2:29">
      <c r="J52" t="str">
        <f>$K$2</f>
        <v>Alt 3 - Swiss</v>
      </c>
      <c r="K52">
        <f>K45/K47</f>
        <v>9.9999999999999992E-2</v>
      </c>
      <c r="L52">
        <f>L45/L47</f>
        <v>7.6923076923076927E-2</v>
      </c>
      <c r="M52">
        <f>M45/M47</f>
        <v>8.3333333333333329E-2</v>
      </c>
      <c r="N52" t="s">
        <v>1</v>
      </c>
      <c r="O52">
        <f t="shared" si="36"/>
        <v>8.6752136752136735E-2</v>
      </c>
      <c r="Q52" t="str">
        <f>$K$2</f>
        <v>Alt 3 - Swiss</v>
      </c>
      <c r="R52">
        <f>R45/R47</f>
        <v>0.16666666666666666</v>
      </c>
      <c r="S52">
        <f>S45/S47</f>
        <v>0.76190476190476186</v>
      </c>
      <c r="T52">
        <f>T45/T47</f>
        <v>0.44444444444444442</v>
      </c>
      <c r="U52" t="s">
        <v>1</v>
      </c>
      <c r="V52">
        <f t="shared" si="37"/>
        <v>0.45767195767195767</v>
      </c>
      <c r="X52" t="str">
        <f>$K$2</f>
        <v>Alt 3 - Swiss</v>
      </c>
      <c r="Y52">
        <f>Y45/Y47</f>
        <v>9.0909090909090912E-2</v>
      </c>
      <c r="Z52">
        <f>Z45/Z47</f>
        <v>9.0909090909090912E-2</v>
      </c>
      <c r="AA52">
        <f>AA45/AA47</f>
        <v>9.0909090909090912E-2</v>
      </c>
      <c r="AB52" t="s">
        <v>1</v>
      </c>
      <c r="AC52">
        <f t="shared" si="38"/>
        <v>9.0909090909090898E-2</v>
      </c>
    </row>
    <row r="53" spans="2:29">
      <c r="C53" t="str">
        <f>B54</f>
        <v>SC21 - Medicines Reconcilliation</v>
      </c>
      <c r="D53" t="str">
        <f>B55</f>
        <v>SC22 - Patient Intervention</v>
      </c>
      <c r="E53" t="str">
        <f>B56</f>
        <v>SC23 - linical Visits/Ward Rounds</v>
      </c>
      <c r="J53" t="s">
        <v>1</v>
      </c>
      <c r="K53" t="s">
        <v>1</v>
      </c>
      <c r="L53" t="s">
        <v>1</v>
      </c>
      <c r="M53" t="s">
        <v>1</v>
      </c>
      <c r="N53" t="s">
        <v>1</v>
      </c>
      <c r="O53" t="s">
        <v>1</v>
      </c>
      <c r="Q53" t="s">
        <v>1</v>
      </c>
      <c r="R53" t="s">
        <v>1</v>
      </c>
      <c r="S53" t="s">
        <v>1</v>
      </c>
      <c r="T53" t="s">
        <v>1</v>
      </c>
      <c r="U53" t="s">
        <v>1</v>
      </c>
      <c r="V53" t="s">
        <v>1</v>
      </c>
      <c r="X53" t="s">
        <v>1</v>
      </c>
      <c r="Y53" t="s">
        <v>1</v>
      </c>
      <c r="Z53" t="s">
        <v>1</v>
      </c>
      <c r="AA53" t="s">
        <v>1</v>
      </c>
      <c r="AB53" t="s">
        <v>1</v>
      </c>
      <c r="AC53" t="s">
        <v>1</v>
      </c>
    </row>
    <row r="54" spans="2:29">
      <c r="B54" t="str">
        <f>$D$8</f>
        <v>SC21 - Medicines Reconcilliation</v>
      </c>
      <c r="C54">
        <v>1</v>
      </c>
      <c r="D54" s="10">
        <v>4</v>
      </c>
      <c r="E54" s="10">
        <v>2</v>
      </c>
    </row>
    <row r="55" spans="2:29">
      <c r="B55" t="str">
        <f>$D$9</f>
        <v>SC22 - Patient Intervention</v>
      </c>
      <c r="C55">
        <f>1/D54</f>
        <v>0.25</v>
      </c>
      <c r="D55">
        <v>1</v>
      </c>
      <c r="E55" s="10">
        <v>0.8</v>
      </c>
    </row>
    <row r="56" spans="2:29">
      <c r="B56" t="str">
        <f>$D$10</f>
        <v>SC23 - linical Visits/Ward Rounds</v>
      </c>
      <c r="C56">
        <f>1/E54</f>
        <v>0.5</v>
      </c>
      <c r="D56">
        <f>1/E55</f>
        <v>1.25</v>
      </c>
      <c r="E56">
        <v>1</v>
      </c>
      <c r="J56" t="s">
        <v>25</v>
      </c>
      <c r="K56" t="str">
        <f>D12</f>
        <v>SC31 - Dispensing Errors</v>
      </c>
      <c r="Q56" t="s">
        <v>25</v>
      </c>
      <c r="R56" t="str">
        <f>D13</f>
        <v>SC32 - Time or Speed of Turnaround</v>
      </c>
      <c r="X56" t="s">
        <v>25</v>
      </c>
      <c r="Y56" t="str">
        <f>D14</f>
        <v>SC33 - Automation (Robots)</v>
      </c>
    </row>
    <row r="57" spans="2:29">
      <c r="C57">
        <f>SUM(C54:C56)</f>
        <v>1.75</v>
      </c>
      <c r="D57">
        <f t="shared" ref="D57" si="39">SUM(D54:D56)</f>
        <v>6.25</v>
      </c>
      <c r="E57">
        <f t="shared" ref="E57" si="40">SUM(E54:E56)</f>
        <v>3.8</v>
      </c>
    </row>
    <row r="58" spans="2:29">
      <c r="K58" t="str">
        <f>$G$2</f>
        <v>Alt 1 - Belgium</v>
      </c>
      <c r="L58" t="str">
        <f>$I$2</f>
        <v>Alt 2 - France</v>
      </c>
      <c r="M58" t="str">
        <f>$K$2</f>
        <v>Alt 3 - Swiss</v>
      </c>
      <c r="N58" t="s">
        <v>1</v>
      </c>
      <c r="R58" t="str">
        <f>$G$2</f>
        <v>Alt 1 - Belgium</v>
      </c>
      <c r="S58" t="str">
        <f>$I$2</f>
        <v>Alt 2 - France</v>
      </c>
      <c r="T58" t="str">
        <f>$K$2</f>
        <v>Alt 3 - Swiss</v>
      </c>
      <c r="U58" t="s">
        <v>1</v>
      </c>
      <c r="Y58" t="str">
        <f>$G$2</f>
        <v>Alt 1 - Belgium</v>
      </c>
      <c r="Z58" t="str">
        <f>$I$2</f>
        <v>Alt 2 - France</v>
      </c>
      <c r="AA58" t="str">
        <f>$K$2</f>
        <v>Alt 3 - Swiss</v>
      </c>
      <c r="AB58" t="s">
        <v>1</v>
      </c>
    </row>
    <row r="59" spans="2:29">
      <c r="B59" t="s">
        <v>2</v>
      </c>
      <c r="F59" t="s">
        <v>7</v>
      </c>
      <c r="J59" t="str">
        <f>$G$2</f>
        <v>Alt 1 - Belgium</v>
      </c>
      <c r="K59">
        <v>1</v>
      </c>
      <c r="L59" s="6">
        <v>1</v>
      </c>
      <c r="M59" s="6">
        <v>1</v>
      </c>
      <c r="N59" s="8" t="s">
        <v>1</v>
      </c>
      <c r="Q59" t="str">
        <f>$G$2</f>
        <v>Alt 1 - Belgium</v>
      </c>
      <c r="R59">
        <v>1</v>
      </c>
      <c r="S59" s="6">
        <v>0.5</v>
      </c>
      <c r="T59" s="6">
        <v>0.2</v>
      </c>
      <c r="X59" t="str">
        <f>$G$2</f>
        <v>Alt 1 - Belgium</v>
      </c>
      <c r="Y59">
        <v>1</v>
      </c>
      <c r="Z59" s="6">
        <v>1</v>
      </c>
      <c r="AA59" s="6">
        <v>0.2</v>
      </c>
      <c r="AB59" s="8"/>
    </row>
    <row r="60" spans="2:29">
      <c r="C60" t="str">
        <f>B61</f>
        <v>SC21 - Medicines Reconcilliation</v>
      </c>
      <c r="D60" t="str">
        <f>B62</f>
        <v>SC22 - Patient Intervention</v>
      </c>
      <c r="E60" t="str">
        <f>B63</f>
        <v>SC23 - linical Visits/Ward Rounds</v>
      </c>
      <c r="F60" t="s">
        <v>11</v>
      </c>
      <c r="J60" t="str">
        <f>$I$2</f>
        <v>Alt 2 - France</v>
      </c>
      <c r="K60">
        <f>1/L59</f>
        <v>1</v>
      </c>
      <c r="L60">
        <v>1</v>
      </c>
      <c r="M60" s="6">
        <v>1</v>
      </c>
      <c r="N60" s="8" t="s">
        <v>1</v>
      </c>
      <c r="Q60" t="str">
        <f>$I$2</f>
        <v>Alt 2 - France</v>
      </c>
      <c r="R60">
        <f>1/S59</f>
        <v>2</v>
      </c>
      <c r="S60">
        <v>1</v>
      </c>
      <c r="T60" s="6">
        <v>0.5</v>
      </c>
      <c r="X60" t="str">
        <f>$I$2</f>
        <v>Alt 2 - France</v>
      </c>
      <c r="Y60">
        <f>1/Z59</f>
        <v>1</v>
      </c>
      <c r="Z60">
        <v>1</v>
      </c>
      <c r="AA60" s="6">
        <v>0.2</v>
      </c>
      <c r="AB60" s="8"/>
    </row>
    <row r="61" spans="2:29">
      <c r="B61" t="str">
        <f>$D$8</f>
        <v>SC21 - Medicines Reconcilliation</v>
      </c>
      <c r="C61">
        <f>C54/C57</f>
        <v>0.5714285714285714</v>
      </c>
      <c r="D61">
        <f t="shared" ref="D61:E61" si="41">D54/D57</f>
        <v>0.64</v>
      </c>
      <c r="E61">
        <f t="shared" si="41"/>
        <v>0.52631578947368418</v>
      </c>
      <c r="F61">
        <f>AVERAGE(C61:E61)</f>
        <v>0.57924812030075179</v>
      </c>
      <c r="J61" t="str">
        <f>$K$2</f>
        <v>Alt 3 - Swiss</v>
      </c>
      <c r="K61">
        <f>1/M59</f>
        <v>1</v>
      </c>
      <c r="L61">
        <f>1/M60</f>
        <v>1</v>
      </c>
      <c r="M61">
        <v>1</v>
      </c>
      <c r="N61" s="8" t="s">
        <v>1</v>
      </c>
      <c r="Q61" t="str">
        <f>$K$2</f>
        <v>Alt 3 - Swiss</v>
      </c>
      <c r="R61">
        <f>1/T59</f>
        <v>5</v>
      </c>
      <c r="S61">
        <f>1/T60</f>
        <v>2</v>
      </c>
      <c r="T61">
        <v>1</v>
      </c>
      <c r="X61" t="str">
        <f>$K$2</f>
        <v>Alt 3 - Swiss</v>
      </c>
      <c r="Y61">
        <f>1/AA59</f>
        <v>5</v>
      </c>
      <c r="Z61">
        <f>1/AA60</f>
        <v>5</v>
      </c>
      <c r="AA61">
        <v>1</v>
      </c>
      <c r="AB61" s="8" t="s">
        <v>1</v>
      </c>
    </row>
    <row r="62" spans="2:29">
      <c r="B62" t="str">
        <f>$D$9</f>
        <v>SC22 - Patient Intervention</v>
      </c>
      <c r="C62">
        <f>C55/C57</f>
        <v>0.14285714285714285</v>
      </c>
      <c r="D62">
        <f t="shared" ref="D62:E62" si="42">D55/D57</f>
        <v>0.16</v>
      </c>
      <c r="E62">
        <f t="shared" si="42"/>
        <v>0.2105263157894737</v>
      </c>
      <c r="F62">
        <f t="shared" ref="F62:F63" si="43">AVERAGE(C62:E62)</f>
        <v>0.17112781954887216</v>
      </c>
      <c r="J62" t="s">
        <v>1</v>
      </c>
      <c r="K62" t="s">
        <v>1</v>
      </c>
      <c r="L62" t="s">
        <v>1</v>
      </c>
      <c r="M62" t="s">
        <v>1</v>
      </c>
      <c r="N62" t="s">
        <v>1</v>
      </c>
      <c r="Q62" t="s">
        <v>1</v>
      </c>
      <c r="R62" t="s">
        <v>1</v>
      </c>
      <c r="S62" t="s">
        <v>1</v>
      </c>
      <c r="T62" t="s">
        <v>1</v>
      </c>
      <c r="U62" t="s">
        <v>1</v>
      </c>
      <c r="X62" t="s">
        <v>1</v>
      </c>
      <c r="Y62" t="s">
        <v>1</v>
      </c>
      <c r="Z62" t="s">
        <v>1</v>
      </c>
      <c r="AA62" t="s">
        <v>1</v>
      </c>
      <c r="AB62" t="s">
        <v>1</v>
      </c>
    </row>
    <row r="63" spans="2:29">
      <c r="B63" t="str">
        <f>$D$10</f>
        <v>SC23 - linical Visits/Ward Rounds</v>
      </c>
      <c r="C63">
        <f>C56/C57</f>
        <v>0.2857142857142857</v>
      </c>
      <c r="D63">
        <f t="shared" ref="D63:E63" si="44">D56/D57</f>
        <v>0.2</v>
      </c>
      <c r="E63">
        <f t="shared" si="44"/>
        <v>0.26315789473684209</v>
      </c>
      <c r="F63">
        <f t="shared" si="43"/>
        <v>0.24962406015037594</v>
      </c>
      <c r="J63" t="s">
        <v>1</v>
      </c>
      <c r="K63">
        <f>SUM(K59:K62)</f>
        <v>3</v>
      </c>
      <c r="L63">
        <f t="shared" ref="L63:M63" si="45">SUM(L59:L62)</f>
        <v>3</v>
      </c>
      <c r="M63">
        <f t="shared" si="45"/>
        <v>3</v>
      </c>
      <c r="N63" t="s">
        <v>1</v>
      </c>
      <c r="Q63" t="s">
        <v>1</v>
      </c>
      <c r="R63">
        <f>SUM(R59:R62)</f>
        <v>8</v>
      </c>
      <c r="S63">
        <f t="shared" ref="S63:T63" si="46">SUM(S59:S62)</f>
        <v>3.5</v>
      </c>
      <c r="T63">
        <f t="shared" si="46"/>
        <v>1.7</v>
      </c>
      <c r="U63" t="s">
        <v>1</v>
      </c>
      <c r="X63" t="s">
        <v>1</v>
      </c>
      <c r="Y63">
        <f>SUM(Y59:Y62)</f>
        <v>7</v>
      </c>
      <c r="Z63">
        <f t="shared" ref="Z63:AA63" si="47">SUM(Z59:Z62)</f>
        <v>7</v>
      </c>
      <c r="AA63">
        <f t="shared" si="47"/>
        <v>1.4</v>
      </c>
      <c r="AB63" t="s">
        <v>1</v>
      </c>
    </row>
    <row r="64" spans="2:29">
      <c r="O64" t="s">
        <v>9</v>
      </c>
      <c r="V64" t="s">
        <v>9</v>
      </c>
      <c r="AC64" t="s">
        <v>9</v>
      </c>
    </row>
    <row r="65" spans="2:29">
      <c r="K65" t="str">
        <f>$G$2</f>
        <v>Alt 1 - Belgium</v>
      </c>
      <c r="L65" t="str">
        <f>$I$2</f>
        <v>Alt 2 - France</v>
      </c>
      <c r="M65" t="str">
        <f>$K$2</f>
        <v>Alt 3 - Swiss</v>
      </c>
      <c r="N65" t="s">
        <v>1</v>
      </c>
      <c r="O65" t="s">
        <v>10</v>
      </c>
      <c r="R65" t="str">
        <f>$G$2</f>
        <v>Alt 1 - Belgium</v>
      </c>
      <c r="S65" t="str">
        <f>$I$2</f>
        <v>Alt 2 - France</v>
      </c>
      <c r="T65" t="str">
        <f>$K$2</f>
        <v>Alt 3 - Swiss</v>
      </c>
      <c r="U65" t="s">
        <v>1</v>
      </c>
      <c r="V65" t="s">
        <v>10</v>
      </c>
      <c r="Y65" t="str">
        <f>$G$2</f>
        <v>Alt 1 - Belgium</v>
      </c>
      <c r="Z65" t="str">
        <f>$I$2</f>
        <v>Alt 2 - France</v>
      </c>
      <c r="AA65" t="str">
        <f>$K$2</f>
        <v>Alt 3 - Swiss</v>
      </c>
      <c r="AB65" t="s">
        <v>1</v>
      </c>
      <c r="AC65" t="s">
        <v>10</v>
      </c>
    </row>
    <row r="66" spans="2:29">
      <c r="C66" t="str">
        <f>B67</f>
        <v>SC31 - Dispensing Errors</v>
      </c>
      <c r="D66" t="str">
        <f>B68</f>
        <v>SC32 - Time or Speed of Turnaround</v>
      </c>
      <c r="E66" t="str">
        <f>B69</f>
        <v>SC33 - Automation (Robots)</v>
      </c>
      <c r="J66" t="str">
        <f>$G$2</f>
        <v>Alt 1 - Belgium</v>
      </c>
      <c r="K66">
        <f>K59/K63</f>
        <v>0.33333333333333331</v>
      </c>
      <c r="L66">
        <f>L59/L63</f>
        <v>0.33333333333333331</v>
      </c>
      <c r="M66">
        <f>M59/M63</f>
        <v>0.33333333333333331</v>
      </c>
      <c r="N66" t="s">
        <v>1</v>
      </c>
      <c r="O66">
        <f>AVERAGE(K66:N66)</f>
        <v>0.33333333333333331</v>
      </c>
      <c r="Q66" t="str">
        <f>$G$2</f>
        <v>Alt 1 - Belgium</v>
      </c>
      <c r="R66">
        <f>R59/R63</f>
        <v>0.125</v>
      </c>
      <c r="S66">
        <f>S59/S63</f>
        <v>0.14285714285714285</v>
      </c>
      <c r="T66">
        <f>T59/T63</f>
        <v>0.11764705882352942</v>
      </c>
      <c r="U66" t="s">
        <v>1</v>
      </c>
      <c r="V66">
        <f>AVERAGE(R66:U66)</f>
        <v>0.1285014005602241</v>
      </c>
      <c r="X66" t="str">
        <f>$G$2</f>
        <v>Alt 1 - Belgium</v>
      </c>
      <c r="Y66">
        <f>Y59/Y63</f>
        <v>0.14285714285714285</v>
      </c>
      <c r="Z66">
        <f>Z59/Z63</f>
        <v>0.14285714285714285</v>
      </c>
      <c r="AA66">
        <f>AA59/AA63</f>
        <v>0.14285714285714288</v>
      </c>
      <c r="AB66" t="s">
        <v>1</v>
      </c>
      <c r="AC66">
        <f>AVERAGE(Y66:AB66)</f>
        <v>0.14285714285714288</v>
      </c>
    </row>
    <row r="67" spans="2:29">
      <c r="B67" t="str">
        <f>'1 Decision model'!H7</f>
        <v>SC31 - Dispensing Errors</v>
      </c>
      <c r="C67">
        <v>1</v>
      </c>
      <c r="D67" s="10">
        <v>9</v>
      </c>
      <c r="E67" s="10">
        <v>1</v>
      </c>
      <c r="J67" t="str">
        <f>$I$2</f>
        <v>Alt 2 - France</v>
      </c>
      <c r="K67">
        <f>K60/K63</f>
        <v>0.33333333333333331</v>
      </c>
      <c r="L67">
        <f>L60/L63</f>
        <v>0.33333333333333331</v>
      </c>
      <c r="M67">
        <f>M60/M63</f>
        <v>0.33333333333333331</v>
      </c>
      <c r="N67" t="s">
        <v>1</v>
      </c>
      <c r="O67">
        <f t="shared" ref="O67:O68" si="48">AVERAGE(K67:N67)</f>
        <v>0.33333333333333331</v>
      </c>
      <c r="Q67" t="str">
        <f>$I$2</f>
        <v>Alt 2 - France</v>
      </c>
      <c r="R67">
        <f>R60/R63</f>
        <v>0.25</v>
      </c>
      <c r="S67">
        <f>S60/S63</f>
        <v>0.2857142857142857</v>
      </c>
      <c r="T67">
        <f>T60/T63</f>
        <v>0.29411764705882354</v>
      </c>
      <c r="U67" t="s">
        <v>1</v>
      </c>
      <c r="V67">
        <f t="shared" ref="V67:V68" si="49">AVERAGE(R67:U67)</f>
        <v>0.27661064425770304</v>
      </c>
      <c r="X67" t="str">
        <f>$I$2</f>
        <v>Alt 2 - France</v>
      </c>
      <c r="Y67">
        <f>Y60/Y63</f>
        <v>0.14285714285714285</v>
      </c>
      <c r="Z67">
        <f>Z60/Z63</f>
        <v>0.14285714285714285</v>
      </c>
      <c r="AA67">
        <f>AA60/AA63</f>
        <v>0.14285714285714288</v>
      </c>
      <c r="AB67" t="s">
        <v>1</v>
      </c>
      <c r="AC67">
        <f t="shared" ref="AC67:AC68" si="50">AVERAGE(Y67:AB67)</f>
        <v>0.14285714285714288</v>
      </c>
    </row>
    <row r="68" spans="2:29">
      <c r="B68" t="str">
        <f>'1 Decision model'!I7</f>
        <v>SC32 - Time or Speed of Turnaround</v>
      </c>
      <c r="C68">
        <f>1/D67</f>
        <v>0.1111111111111111</v>
      </c>
      <c r="D68">
        <v>1</v>
      </c>
      <c r="E68" s="10">
        <v>0.7</v>
      </c>
      <c r="J68" t="str">
        <f>$K$2</f>
        <v>Alt 3 - Swiss</v>
      </c>
      <c r="K68">
        <f>K61/K63</f>
        <v>0.33333333333333331</v>
      </c>
      <c r="L68">
        <f>L61/L63</f>
        <v>0.33333333333333331</v>
      </c>
      <c r="M68">
        <f>M61/M63</f>
        <v>0.33333333333333331</v>
      </c>
      <c r="N68" t="s">
        <v>1</v>
      </c>
      <c r="O68">
        <f t="shared" si="48"/>
        <v>0.33333333333333331</v>
      </c>
      <c r="Q68" t="str">
        <f>$K$2</f>
        <v>Alt 3 - Swiss</v>
      </c>
      <c r="R68">
        <f>R61/R63</f>
        <v>0.625</v>
      </c>
      <c r="S68">
        <f>S61/S63</f>
        <v>0.5714285714285714</v>
      </c>
      <c r="T68">
        <f>T61/T63</f>
        <v>0.58823529411764708</v>
      </c>
      <c r="U68" t="s">
        <v>1</v>
      </c>
      <c r="V68">
        <f t="shared" si="49"/>
        <v>0.59488795518207283</v>
      </c>
      <c r="X68" t="str">
        <f>$K$2</f>
        <v>Alt 3 - Swiss</v>
      </c>
      <c r="Y68">
        <f>Y61/Y63</f>
        <v>0.7142857142857143</v>
      </c>
      <c r="Z68">
        <f>Z61/Z63</f>
        <v>0.7142857142857143</v>
      </c>
      <c r="AA68">
        <f>AA61/AA63</f>
        <v>0.7142857142857143</v>
      </c>
      <c r="AB68" t="s">
        <v>1</v>
      </c>
      <c r="AC68">
        <f t="shared" si="50"/>
        <v>0.7142857142857143</v>
      </c>
    </row>
    <row r="69" spans="2:29">
      <c r="B69" t="str">
        <f>'1 Decision model'!J7</f>
        <v>SC33 - Automation (Robots)</v>
      </c>
      <c r="C69">
        <f>1/E67</f>
        <v>1</v>
      </c>
      <c r="D69">
        <f>1/E68</f>
        <v>1.4285714285714286</v>
      </c>
      <c r="E69">
        <v>1</v>
      </c>
      <c r="J69" t="s">
        <v>1</v>
      </c>
      <c r="K69" t="s">
        <v>1</v>
      </c>
      <c r="L69" t="s">
        <v>1</v>
      </c>
      <c r="M69" t="s">
        <v>1</v>
      </c>
      <c r="N69" t="s">
        <v>1</v>
      </c>
      <c r="O69" t="s">
        <v>1</v>
      </c>
      <c r="Q69" t="s">
        <v>1</v>
      </c>
      <c r="R69" t="s">
        <v>1</v>
      </c>
      <c r="S69" t="s">
        <v>1</v>
      </c>
      <c r="T69" t="s">
        <v>1</v>
      </c>
      <c r="U69" t="s">
        <v>1</v>
      </c>
      <c r="V69" t="s">
        <v>1</v>
      </c>
      <c r="X69" t="s">
        <v>1</v>
      </c>
      <c r="Y69" t="s">
        <v>1</v>
      </c>
      <c r="Z69" t="s">
        <v>1</v>
      </c>
      <c r="AA69" t="s">
        <v>1</v>
      </c>
      <c r="AB69" t="s">
        <v>1</v>
      </c>
      <c r="AC69" t="s">
        <v>1</v>
      </c>
    </row>
    <row r="70" spans="2:29">
      <c r="C70">
        <f>SUM(C67:C69)</f>
        <v>2.1111111111111112</v>
      </c>
      <c r="D70">
        <f t="shared" ref="D70" si="51">SUM(D67:D69)</f>
        <v>11.428571428571429</v>
      </c>
      <c r="E70">
        <f t="shared" ref="E70" si="52">SUM(E67:E69)</f>
        <v>2.7</v>
      </c>
    </row>
    <row r="72" spans="2:29">
      <c r="B72" t="s">
        <v>2</v>
      </c>
      <c r="F72" t="s">
        <v>7</v>
      </c>
      <c r="J72" t="s">
        <v>25</v>
      </c>
      <c r="K72" t="str">
        <f>D16</f>
        <v>SC41 - Publications</v>
      </c>
      <c r="Q72" t="s">
        <v>25</v>
      </c>
      <c r="R72" t="str">
        <f>D17</f>
        <v>SC42 - Collaborations</v>
      </c>
      <c r="X72" t="s">
        <v>25</v>
      </c>
      <c r="Y72" t="str">
        <f>D18</f>
        <v>SC43 - Grants</v>
      </c>
    </row>
    <row r="73" spans="2:29">
      <c r="C73" t="str">
        <f>B74</f>
        <v>SC31 - Dispensing Errors</v>
      </c>
      <c r="D73" t="str">
        <f>B75</f>
        <v>SC32 - Time or Speed of Turnaround</v>
      </c>
      <c r="E73" t="str">
        <f>B76</f>
        <v>SC33 - Automation (Robots)</v>
      </c>
      <c r="F73" t="s">
        <v>11</v>
      </c>
    </row>
    <row r="74" spans="2:29">
      <c r="B74" t="str">
        <f>$D$12</f>
        <v>SC31 - Dispensing Errors</v>
      </c>
      <c r="C74">
        <f>C67/C70</f>
        <v>0.47368421052631576</v>
      </c>
      <c r="D74">
        <f t="shared" ref="D74:E74" si="53">D67/D70</f>
        <v>0.78749999999999998</v>
      </c>
      <c r="E74">
        <f t="shared" si="53"/>
        <v>0.37037037037037035</v>
      </c>
      <c r="F74">
        <f>AVERAGE(C74:E74)</f>
        <v>0.54385152696556205</v>
      </c>
      <c r="K74" t="str">
        <f>$G$2</f>
        <v>Alt 1 - Belgium</v>
      </c>
      <c r="L74" t="str">
        <f>$I$2</f>
        <v>Alt 2 - France</v>
      </c>
      <c r="M74" t="str">
        <f>$K$2</f>
        <v>Alt 3 - Swiss</v>
      </c>
      <c r="N74" t="s">
        <v>1</v>
      </c>
      <c r="R74" t="str">
        <f>$G$2</f>
        <v>Alt 1 - Belgium</v>
      </c>
      <c r="S74" t="str">
        <f>$I$2</f>
        <v>Alt 2 - France</v>
      </c>
      <c r="T74" t="str">
        <f>$K$2</f>
        <v>Alt 3 - Swiss</v>
      </c>
      <c r="U74" t="s">
        <v>1</v>
      </c>
      <c r="Y74" t="str">
        <f>$G$2</f>
        <v>Alt 1 - Belgium</v>
      </c>
      <c r="Z74" t="str">
        <f>$I$2</f>
        <v>Alt 2 - France</v>
      </c>
      <c r="AA74" t="str">
        <f>$K$2</f>
        <v>Alt 3 - Swiss</v>
      </c>
      <c r="AB74" t="s">
        <v>1</v>
      </c>
    </row>
    <row r="75" spans="2:29">
      <c r="B75" t="str">
        <f>$D$13</f>
        <v>SC32 - Time or Speed of Turnaround</v>
      </c>
      <c r="C75">
        <f>C68/C70</f>
        <v>5.2631578947368418E-2</v>
      </c>
      <c r="D75">
        <f t="shared" ref="D75:E75" si="54">D68/D70</f>
        <v>8.7499999999999994E-2</v>
      </c>
      <c r="E75">
        <f t="shared" si="54"/>
        <v>0.25925925925925924</v>
      </c>
      <c r="F75">
        <f t="shared" ref="F75:F76" si="55">AVERAGE(C75:E75)</f>
        <v>0.13313027940220923</v>
      </c>
      <c r="J75" t="str">
        <f>$G$2</f>
        <v>Alt 1 - Belgium</v>
      </c>
      <c r="K75">
        <v>1</v>
      </c>
      <c r="L75" s="6">
        <v>4</v>
      </c>
      <c r="M75" s="6">
        <v>9</v>
      </c>
      <c r="N75" s="8" t="s">
        <v>1</v>
      </c>
      <c r="Q75" t="str">
        <f>$G$2</f>
        <v>Alt 1 - Belgium</v>
      </c>
      <c r="R75">
        <v>1</v>
      </c>
      <c r="S75" s="6">
        <v>9</v>
      </c>
      <c r="T75" s="6">
        <v>1</v>
      </c>
      <c r="U75" s="8" t="s">
        <v>1</v>
      </c>
      <c r="X75" t="str">
        <f>$G$2</f>
        <v>Alt 1 - Belgium</v>
      </c>
      <c r="Y75">
        <v>1</v>
      </c>
      <c r="Z75" s="6">
        <v>0.1</v>
      </c>
      <c r="AA75" s="6">
        <v>1</v>
      </c>
      <c r="AB75" s="8" t="s">
        <v>1</v>
      </c>
    </row>
    <row r="76" spans="2:29">
      <c r="B76" t="str">
        <f>$D$14</f>
        <v>SC33 - Automation (Robots)</v>
      </c>
      <c r="C76">
        <f>C69/C70</f>
        <v>0.47368421052631576</v>
      </c>
      <c r="D76">
        <f t="shared" ref="D76:E76" si="56">D69/D70</f>
        <v>0.125</v>
      </c>
      <c r="E76">
        <f t="shared" si="56"/>
        <v>0.37037037037037035</v>
      </c>
      <c r="F76">
        <f t="shared" si="55"/>
        <v>0.32301819363222867</v>
      </c>
      <c r="J76" t="str">
        <f>$I$2</f>
        <v>Alt 2 - France</v>
      </c>
      <c r="K76">
        <f>1/L75</f>
        <v>0.25</v>
      </c>
      <c r="L76">
        <v>1</v>
      </c>
      <c r="M76" s="6">
        <v>5</v>
      </c>
      <c r="N76" s="8" t="s">
        <v>1</v>
      </c>
      <c r="Q76" t="str">
        <f>$I$2</f>
        <v>Alt 2 - France</v>
      </c>
      <c r="R76">
        <f>1/S75</f>
        <v>0.1111111111111111</v>
      </c>
      <c r="S76">
        <v>1</v>
      </c>
      <c r="T76" s="6">
        <v>0.25</v>
      </c>
      <c r="U76" s="8" t="s">
        <v>1</v>
      </c>
      <c r="X76" t="str">
        <f>$I$2</f>
        <v>Alt 2 - France</v>
      </c>
      <c r="Y76">
        <f>1/Z75</f>
        <v>10</v>
      </c>
      <c r="Z76">
        <v>1</v>
      </c>
      <c r="AA76" s="6">
        <v>9</v>
      </c>
      <c r="AB76" s="8" t="s">
        <v>1</v>
      </c>
    </row>
    <row r="77" spans="2:29">
      <c r="J77" t="str">
        <f>$K$2</f>
        <v>Alt 3 - Swiss</v>
      </c>
      <c r="K77">
        <f>1/M75</f>
        <v>0.1111111111111111</v>
      </c>
      <c r="L77">
        <f>1/M76</f>
        <v>0.2</v>
      </c>
      <c r="M77">
        <v>1</v>
      </c>
      <c r="N77" s="8" t="s">
        <v>1</v>
      </c>
      <c r="Q77" t="str">
        <f>$K$2</f>
        <v>Alt 3 - Swiss</v>
      </c>
      <c r="R77">
        <f>1/T75</f>
        <v>1</v>
      </c>
      <c r="S77">
        <f>1/T76</f>
        <v>4</v>
      </c>
      <c r="T77">
        <v>1</v>
      </c>
      <c r="U77" s="8" t="s">
        <v>1</v>
      </c>
      <c r="X77" t="str">
        <f>$K$2</f>
        <v>Alt 3 - Swiss</v>
      </c>
      <c r="Y77">
        <f>1/AA75</f>
        <v>1</v>
      </c>
      <c r="Z77">
        <f>1/AA76</f>
        <v>0.1111111111111111</v>
      </c>
      <c r="AA77">
        <v>1</v>
      </c>
      <c r="AB77" s="8" t="s">
        <v>1</v>
      </c>
    </row>
    <row r="78" spans="2:29">
      <c r="J78" t="s">
        <v>1</v>
      </c>
      <c r="K78" t="s">
        <v>1</v>
      </c>
      <c r="L78" t="s">
        <v>1</v>
      </c>
      <c r="M78" t="s">
        <v>1</v>
      </c>
      <c r="N78" t="s">
        <v>1</v>
      </c>
      <c r="Q78" t="s">
        <v>1</v>
      </c>
      <c r="R78" t="s">
        <v>1</v>
      </c>
      <c r="S78" t="s">
        <v>1</v>
      </c>
      <c r="T78" t="s">
        <v>1</v>
      </c>
      <c r="U78" t="s">
        <v>1</v>
      </c>
      <c r="X78" t="s">
        <v>1</v>
      </c>
      <c r="Y78" t="s">
        <v>1</v>
      </c>
      <c r="Z78" t="s">
        <v>1</v>
      </c>
      <c r="AA78" t="s">
        <v>1</v>
      </c>
      <c r="AB78" t="s">
        <v>1</v>
      </c>
    </row>
    <row r="79" spans="2:29">
      <c r="C79" t="str">
        <f>B80</f>
        <v>SC41 - Publications</v>
      </c>
      <c r="D79" t="str">
        <f>B81</f>
        <v>SC42 - Collaborations</v>
      </c>
      <c r="E79" t="str">
        <f>B82</f>
        <v>SC43 - Grants</v>
      </c>
      <c r="J79" t="s">
        <v>1</v>
      </c>
      <c r="K79">
        <f>SUM(K75:K78)</f>
        <v>1.3611111111111112</v>
      </c>
      <c r="L79">
        <f t="shared" ref="L79:M79" si="57">SUM(L75:L78)</f>
        <v>5.2</v>
      </c>
      <c r="M79">
        <f t="shared" si="57"/>
        <v>15</v>
      </c>
      <c r="N79" t="s">
        <v>1</v>
      </c>
      <c r="Q79" t="s">
        <v>1</v>
      </c>
      <c r="R79">
        <f>SUM(R75:R78)</f>
        <v>2.1111111111111112</v>
      </c>
      <c r="S79">
        <f t="shared" ref="S79:T79" si="58">SUM(S75:S78)</f>
        <v>14</v>
      </c>
      <c r="T79">
        <f t="shared" si="58"/>
        <v>2.25</v>
      </c>
      <c r="U79" t="s">
        <v>1</v>
      </c>
      <c r="X79" t="s">
        <v>1</v>
      </c>
      <c r="Y79">
        <f>SUM(Y75:Y78)</f>
        <v>12</v>
      </c>
      <c r="Z79">
        <f t="shared" ref="Z79:AA79" si="59">SUM(Z75:Z78)</f>
        <v>1.2111111111111112</v>
      </c>
      <c r="AA79">
        <f t="shared" si="59"/>
        <v>11</v>
      </c>
      <c r="AB79" t="s">
        <v>1</v>
      </c>
    </row>
    <row r="80" spans="2:29">
      <c r="B80" t="str">
        <f>$D$16</f>
        <v>SC41 - Publications</v>
      </c>
      <c r="C80">
        <v>1</v>
      </c>
      <c r="D80" s="10">
        <v>2</v>
      </c>
      <c r="E80" s="10">
        <v>0.2</v>
      </c>
      <c r="O80" t="s">
        <v>9</v>
      </c>
      <c r="V80" t="s">
        <v>9</v>
      </c>
      <c r="AC80" t="s">
        <v>9</v>
      </c>
    </row>
    <row r="81" spans="2:29">
      <c r="B81" t="str">
        <f>$D$17</f>
        <v>SC42 - Collaborations</v>
      </c>
      <c r="C81">
        <f>1/D80</f>
        <v>0.5</v>
      </c>
      <c r="D81">
        <v>1</v>
      </c>
      <c r="E81" s="10">
        <v>4</v>
      </c>
      <c r="K81" t="str">
        <f>$G$2</f>
        <v>Alt 1 - Belgium</v>
      </c>
      <c r="L81" t="str">
        <f>$I$2</f>
        <v>Alt 2 - France</v>
      </c>
      <c r="M81" t="str">
        <f>$K$2</f>
        <v>Alt 3 - Swiss</v>
      </c>
      <c r="N81" t="s">
        <v>1</v>
      </c>
      <c r="O81" t="s">
        <v>10</v>
      </c>
      <c r="R81" t="str">
        <f>$G$2</f>
        <v>Alt 1 - Belgium</v>
      </c>
      <c r="S81" t="str">
        <f>$I$2</f>
        <v>Alt 2 - France</v>
      </c>
      <c r="T81" t="str">
        <f>$K$2</f>
        <v>Alt 3 - Swiss</v>
      </c>
      <c r="U81" t="s">
        <v>1</v>
      </c>
      <c r="V81" t="s">
        <v>10</v>
      </c>
      <c r="Y81" t="str">
        <f>$G$2</f>
        <v>Alt 1 - Belgium</v>
      </c>
      <c r="Z81" t="str">
        <f>$I$2</f>
        <v>Alt 2 - France</v>
      </c>
      <c r="AA81" t="str">
        <f>$K$2</f>
        <v>Alt 3 - Swiss</v>
      </c>
      <c r="AB81" t="s">
        <v>1</v>
      </c>
      <c r="AC81" t="s">
        <v>10</v>
      </c>
    </row>
    <row r="82" spans="2:29">
      <c r="B82" t="str">
        <f>$D$18</f>
        <v>SC43 - Grants</v>
      </c>
      <c r="C82">
        <f>1/E80</f>
        <v>5</v>
      </c>
      <c r="D82">
        <f>1/E81</f>
        <v>0.25</v>
      </c>
      <c r="E82">
        <v>1</v>
      </c>
      <c r="J82" t="str">
        <f>$G$2</f>
        <v>Alt 1 - Belgium</v>
      </c>
      <c r="K82">
        <f>K75/K79</f>
        <v>0.73469387755102034</v>
      </c>
      <c r="L82">
        <f>L75/L79</f>
        <v>0.76923076923076916</v>
      </c>
      <c r="M82">
        <f>M75/M79</f>
        <v>0.6</v>
      </c>
      <c r="N82" t="s">
        <v>1</v>
      </c>
      <c r="O82">
        <f>AVERAGE(K82:N82)</f>
        <v>0.70130821559392986</v>
      </c>
      <c r="Q82" t="str">
        <f>$G$2</f>
        <v>Alt 1 - Belgium</v>
      </c>
      <c r="R82">
        <f>R75/R79</f>
        <v>0.47368421052631576</v>
      </c>
      <c r="S82">
        <f>S75/S79</f>
        <v>0.6428571428571429</v>
      </c>
      <c r="T82">
        <f>T75/T79</f>
        <v>0.44444444444444442</v>
      </c>
      <c r="U82" t="s">
        <v>1</v>
      </c>
      <c r="V82">
        <f>AVERAGE(R82:U82)</f>
        <v>0.52032859927596775</v>
      </c>
      <c r="X82" t="str">
        <f>$G$2</f>
        <v>Alt 1 - Belgium</v>
      </c>
      <c r="Y82">
        <f>Y75/Y79</f>
        <v>8.3333333333333329E-2</v>
      </c>
      <c r="Z82">
        <f>Z75/Z79</f>
        <v>8.2568807339449532E-2</v>
      </c>
      <c r="AA82">
        <f>AA75/AA79</f>
        <v>9.0909090909090912E-2</v>
      </c>
      <c r="AB82" t="s">
        <v>1</v>
      </c>
      <c r="AC82">
        <f>AVERAGE(Y82:AB82)</f>
        <v>8.5603743860624595E-2</v>
      </c>
    </row>
    <row r="83" spans="2:29">
      <c r="C83">
        <f>SUM(C80:C82)</f>
        <v>6.5</v>
      </c>
      <c r="D83">
        <f t="shared" ref="D83" si="60">SUM(D80:D82)</f>
        <v>3.25</v>
      </c>
      <c r="E83">
        <f t="shared" ref="E83" si="61">SUM(E80:E82)</f>
        <v>5.2</v>
      </c>
      <c r="J83" t="str">
        <f>$I$2</f>
        <v>Alt 2 - France</v>
      </c>
      <c r="K83">
        <f>K76/K79</f>
        <v>0.18367346938775508</v>
      </c>
      <c r="L83">
        <f>L76/L79</f>
        <v>0.19230769230769229</v>
      </c>
      <c r="M83">
        <f>M76/M79</f>
        <v>0.33333333333333331</v>
      </c>
      <c r="N83" t="s">
        <v>1</v>
      </c>
      <c r="O83">
        <f t="shared" ref="O83:O84" si="62">AVERAGE(K83:N83)</f>
        <v>0.23643816500959355</v>
      </c>
      <c r="Q83" t="str">
        <f>$I$2</f>
        <v>Alt 2 - France</v>
      </c>
      <c r="R83">
        <f>R76/R79</f>
        <v>5.2631578947368418E-2</v>
      </c>
      <c r="S83">
        <f>S76/S79</f>
        <v>7.1428571428571425E-2</v>
      </c>
      <c r="T83">
        <f>T76/T79</f>
        <v>0.1111111111111111</v>
      </c>
      <c r="U83" t="s">
        <v>1</v>
      </c>
      <c r="V83">
        <f t="shared" ref="V83:V84" si="63">AVERAGE(R83:U83)</f>
        <v>7.8390420495683649E-2</v>
      </c>
      <c r="X83" t="str">
        <f>$I$2</f>
        <v>Alt 2 - France</v>
      </c>
      <c r="Y83">
        <f>Y76/Y79</f>
        <v>0.83333333333333337</v>
      </c>
      <c r="Z83">
        <f>Z76/Z79</f>
        <v>0.82568807339449535</v>
      </c>
      <c r="AA83">
        <f>AA76/AA79</f>
        <v>0.81818181818181823</v>
      </c>
      <c r="AB83" t="s">
        <v>1</v>
      </c>
      <c r="AC83">
        <f t="shared" ref="AC83:AC84" si="64">AVERAGE(Y83:AB83)</f>
        <v>0.82573440830321576</v>
      </c>
    </row>
    <row r="84" spans="2:29">
      <c r="J84" t="str">
        <f>$K$2</f>
        <v>Alt 3 - Swiss</v>
      </c>
      <c r="K84">
        <f>K77/K79</f>
        <v>8.1632653061224483E-2</v>
      </c>
      <c r="L84">
        <f>L77/L79</f>
        <v>3.8461538461538464E-2</v>
      </c>
      <c r="M84">
        <f>M77/M79</f>
        <v>6.6666666666666666E-2</v>
      </c>
      <c r="N84" t="s">
        <v>1</v>
      </c>
      <c r="O84">
        <f t="shared" si="62"/>
        <v>6.2253619396476535E-2</v>
      </c>
      <c r="Q84" t="str">
        <f>$K$2</f>
        <v>Alt 3 - Swiss</v>
      </c>
      <c r="R84">
        <f>R77/R79</f>
        <v>0.47368421052631576</v>
      </c>
      <c r="S84">
        <f>S77/S79</f>
        <v>0.2857142857142857</v>
      </c>
      <c r="T84">
        <f>T77/T79</f>
        <v>0.44444444444444442</v>
      </c>
      <c r="U84" t="s">
        <v>1</v>
      </c>
      <c r="V84">
        <f t="shared" si="63"/>
        <v>0.40128098022834863</v>
      </c>
      <c r="X84" t="str">
        <f>$K$2</f>
        <v>Alt 3 - Swiss</v>
      </c>
      <c r="Y84">
        <f>Y77/Y79</f>
        <v>8.3333333333333329E-2</v>
      </c>
      <c r="Z84">
        <f>Z77/Z79</f>
        <v>9.1743119266055037E-2</v>
      </c>
      <c r="AA84">
        <f>AA77/AA79</f>
        <v>9.0909090909090912E-2</v>
      </c>
      <c r="AB84" t="s">
        <v>1</v>
      </c>
      <c r="AC84">
        <f t="shared" si="64"/>
        <v>8.8661847836159755E-2</v>
      </c>
    </row>
    <row r="85" spans="2:29">
      <c r="B85" t="s">
        <v>2</v>
      </c>
      <c r="F85" t="s">
        <v>7</v>
      </c>
      <c r="J85" t="s">
        <v>33</v>
      </c>
      <c r="K85" t="s">
        <v>1</v>
      </c>
      <c r="L85" t="s">
        <v>1</v>
      </c>
      <c r="M85" t="s">
        <v>1</v>
      </c>
      <c r="N85" t="s">
        <v>1</v>
      </c>
      <c r="O85" t="s">
        <v>1</v>
      </c>
      <c r="Q85" t="s">
        <v>1</v>
      </c>
      <c r="R85" t="s">
        <v>1</v>
      </c>
      <c r="S85" t="s">
        <v>1</v>
      </c>
      <c r="T85" t="s">
        <v>1</v>
      </c>
      <c r="U85" t="s">
        <v>1</v>
      </c>
      <c r="V85" t="s">
        <v>1</v>
      </c>
      <c r="X85" t="s">
        <v>1</v>
      </c>
      <c r="Y85" t="s">
        <v>1</v>
      </c>
      <c r="Z85" t="s">
        <v>1</v>
      </c>
      <c r="AA85" t="s">
        <v>1</v>
      </c>
      <c r="AB85" t="s">
        <v>1</v>
      </c>
      <c r="AC85" t="s">
        <v>1</v>
      </c>
    </row>
    <row r="86" spans="2:29">
      <c r="C86" t="str">
        <f>B87</f>
        <v>SC41 - Publications</v>
      </c>
      <c r="D86" t="str">
        <f>B88</f>
        <v>SC42 - Collaborations</v>
      </c>
      <c r="E86" t="str">
        <f>B89</f>
        <v>SC43 - Grants</v>
      </c>
      <c r="F86" t="s">
        <v>11</v>
      </c>
    </row>
    <row r="87" spans="2:29">
      <c r="B87" t="str">
        <f>$D$16</f>
        <v>SC41 - Publications</v>
      </c>
      <c r="C87">
        <f>C80/C83</f>
        <v>0.15384615384615385</v>
      </c>
      <c r="D87">
        <f t="shared" ref="D87:E87" si="65">D80/D83</f>
        <v>0.61538461538461542</v>
      </c>
      <c r="E87">
        <f t="shared" si="65"/>
        <v>3.8461538461538464E-2</v>
      </c>
      <c r="F87">
        <f>AVERAGE(C87:E87)</f>
        <v>0.26923076923076922</v>
      </c>
    </row>
    <row r="88" spans="2:29">
      <c r="B88" t="str">
        <f>$D$17</f>
        <v>SC42 - Collaborations</v>
      </c>
      <c r="C88">
        <f>C81/C83</f>
        <v>7.6923076923076927E-2</v>
      </c>
      <c r="D88">
        <f t="shared" ref="D88:E88" si="66">D81/D83</f>
        <v>0.30769230769230771</v>
      </c>
      <c r="E88">
        <f t="shared" si="66"/>
        <v>0.76923076923076916</v>
      </c>
      <c r="F88">
        <f t="shared" ref="F88:F89" si="67">AVERAGE(C88:E88)</f>
        <v>0.38461538461538458</v>
      </c>
    </row>
    <row r="89" spans="2:29">
      <c r="B89" t="str">
        <f>$D$18</f>
        <v>SC43 - Grants</v>
      </c>
      <c r="C89">
        <f>C82/C83</f>
        <v>0.76923076923076927</v>
      </c>
      <c r="D89">
        <f t="shared" ref="D89:E89" si="68">D82/D83</f>
        <v>7.6923076923076927E-2</v>
      </c>
      <c r="E89">
        <f t="shared" si="68"/>
        <v>0.19230769230769229</v>
      </c>
      <c r="F89">
        <f t="shared" si="67"/>
        <v>0.3461538461538462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 Instructions</vt:lpstr>
      <vt:lpstr>1 Decision model</vt:lpstr>
      <vt:lpstr>2 AHP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André RIEUTORD</cp:lastModifiedBy>
  <dcterms:created xsi:type="dcterms:W3CDTF">2018-10-05T17:26:47Z</dcterms:created>
  <dcterms:modified xsi:type="dcterms:W3CDTF">2018-10-06T13:45:01Z</dcterms:modified>
</cp:coreProperties>
</file>